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4" i="2" l="1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L34" i="2"/>
  <c r="M34" i="2"/>
  <c r="N34" i="2"/>
  <c r="O34" i="2"/>
  <c r="P34" i="2"/>
  <c r="Q34" i="2"/>
  <c r="R34" i="2"/>
  <c r="S34" i="2"/>
  <c r="T34" i="2"/>
  <c r="U34" i="2"/>
  <c r="V34" i="2"/>
  <c r="W34" i="2"/>
  <c r="AA34" i="2"/>
  <c r="AB34" i="2"/>
  <c r="T36" i="1" l="1"/>
  <c r="R36" i="1"/>
  <c r="P36" i="1"/>
  <c r="N36" i="1"/>
  <c r="K36" i="1"/>
  <c r="I36" i="1"/>
  <c r="G36" i="1"/>
  <c r="H31" i="1"/>
  <c r="H35" i="1"/>
  <c r="J31" i="1"/>
  <c r="J35" i="1"/>
  <c r="L31" i="1"/>
  <c r="L35" i="1"/>
  <c r="L34" i="1"/>
  <c r="L32" i="1"/>
  <c r="L33" i="1"/>
  <c r="J33" i="1"/>
  <c r="J34" i="1"/>
  <c r="J32" i="1"/>
  <c r="H32" i="1"/>
  <c r="H34" i="1"/>
  <c r="H33" i="1"/>
  <c r="R47" i="1"/>
  <c r="P47" i="1"/>
  <c r="N47" i="1"/>
  <c r="L47" i="1"/>
  <c r="K47" i="1"/>
  <c r="J47" i="1"/>
  <c r="I47" i="1"/>
  <c r="H47" i="1"/>
  <c r="G47" i="1"/>
  <c r="F47" i="1"/>
  <c r="E47" i="1"/>
  <c r="D47" i="1"/>
  <c r="C47" i="1"/>
  <c r="E36" i="1"/>
  <c r="D36" i="1"/>
  <c r="F36" i="1"/>
  <c r="C36" i="1"/>
  <c r="H36" i="1" l="1"/>
  <c r="L36" i="1"/>
  <c r="J36" i="1"/>
  <c r="X36" i="1"/>
  <c r="V36" i="1"/>
  <c r="G48" i="1" l="1"/>
  <c r="H48" i="1"/>
  <c r="I48" i="1"/>
  <c r="K48" i="1"/>
  <c r="J48" i="1"/>
  <c r="L48" i="1"/>
  <c r="Z31" i="1"/>
  <c r="X31" i="1"/>
  <c r="V31" i="1"/>
  <c r="Z33" i="1"/>
  <c r="X33" i="1"/>
  <c r="V33" i="1"/>
  <c r="Z34" i="1"/>
  <c r="X34" i="1"/>
  <c r="V34" i="1"/>
  <c r="Z32" i="1"/>
  <c r="X32" i="1"/>
  <c r="V32" i="1"/>
  <c r="Z35" i="1"/>
  <c r="X35" i="1"/>
  <c r="V35" i="1"/>
  <c r="Z36" i="1" l="1"/>
  <c r="S21" i="1"/>
  <c r="X34" i="2" s="1"/>
  <c r="U21" i="1"/>
  <c r="Y34" i="2" s="1"/>
  <c r="W21" i="1"/>
  <c r="Z34" i="2" s="1"/>
  <c r="D20" i="1"/>
  <c r="E20" i="1"/>
  <c r="F20" i="1"/>
  <c r="G20" i="1"/>
  <c r="H20" i="1"/>
  <c r="I20" i="1"/>
  <c r="J20" i="1"/>
  <c r="K20" i="1"/>
  <c r="L20" i="1"/>
  <c r="O20" i="1"/>
  <c r="Q20" i="1"/>
  <c r="C20" i="1"/>
  <c r="D19" i="1"/>
  <c r="E19" i="1"/>
  <c r="F19" i="1"/>
  <c r="G19" i="1"/>
  <c r="H19" i="1"/>
  <c r="I19" i="1"/>
  <c r="J19" i="1"/>
  <c r="K19" i="1"/>
  <c r="L19" i="1"/>
  <c r="O19" i="1"/>
  <c r="Q19" i="1"/>
  <c r="C19" i="1"/>
  <c r="Q18" i="1"/>
  <c r="D18" i="1"/>
  <c r="E18" i="1"/>
  <c r="F18" i="1"/>
  <c r="G18" i="1"/>
  <c r="H18" i="1"/>
  <c r="I18" i="1"/>
  <c r="J18" i="1"/>
  <c r="K18" i="1"/>
  <c r="L18" i="1"/>
  <c r="O18" i="1"/>
  <c r="C18" i="1"/>
  <c r="D17" i="1"/>
  <c r="E17" i="1"/>
  <c r="F17" i="1"/>
  <c r="G17" i="1"/>
  <c r="H17" i="1"/>
  <c r="I17" i="1"/>
  <c r="J17" i="1"/>
  <c r="K17" i="1"/>
  <c r="L17" i="1"/>
  <c r="O17" i="1"/>
  <c r="Q17" i="1"/>
  <c r="C17" i="1"/>
  <c r="D16" i="1"/>
  <c r="E16" i="1"/>
  <c r="F16" i="1"/>
  <c r="G16" i="1"/>
  <c r="H16" i="1"/>
  <c r="I16" i="1"/>
  <c r="J16" i="1"/>
  <c r="K16" i="1"/>
  <c r="L16" i="1"/>
  <c r="O16" i="1"/>
  <c r="Q16" i="1"/>
  <c r="C16" i="1"/>
  <c r="C21" i="1" s="1"/>
  <c r="C22" i="1" s="1"/>
  <c r="I6" i="1"/>
  <c r="I7" i="1"/>
  <c r="I8" i="1"/>
  <c r="G21" i="1" l="1"/>
  <c r="G22" i="1" s="1"/>
  <c r="K21" i="1"/>
  <c r="K22" i="1" s="1"/>
  <c r="Q21" i="1"/>
  <c r="Q22" i="1" s="1"/>
  <c r="S22" i="1"/>
  <c r="U22" i="1"/>
  <c r="L21" i="1"/>
  <c r="L22" i="1" s="1"/>
  <c r="H21" i="1"/>
  <c r="H22" i="1" s="1"/>
  <c r="D21" i="1"/>
  <c r="D22" i="1" s="1"/>
  <c r="J21" i="1"/>
  <c r="J22" i="1" s="1"/>
  <c r="F21" i="1"/>
  <c r="F22" i="1" s="1"/>
  <c r="O21" i="1"/>
  <c r="O22" i="1" s="1"/>
  <c r="I21" i="1"/>
  <c r="I22" i="1" s="1"/>
  <c r="E21" i="1"/>
  <c r="E22" i="1" s="1"/>
  <c r="W22" i="1"/>
  <c r="D10" i="1"/>
  <c r="D9" i="1"/>
  <c r="D48" i="1" l="1"/>
  <c r="P48" i="1"/>
  <c r="R48" i="1"/>
  <c r="C48" i="1"/>
  <c r="N48" i="1"/>
  <c r="E48" i="1"/>
  <c r="F48" i="1"/>
</calcChain>
</file>

<file path=xl/sharedStrings.xml><?xml version="1.0" encoding="utf-8"?>
<sst xmlns="http://schemas.openxmlformats.org/spreadsheetml/2006/main" count="268" uniqueCount="179">
  <si>
    <t>№</t>
  </si>
  <si>
    <t>Код ОО</t>
  </si>
  <si>
    <t>Класс</t>
  </si>
  <si>
    <t>Код ППЭ</t>
  </si>
  <si>
    <t>Аудитория</t>
  </si>
  <si>
    <t>Код МСУ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</si>
  <si>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</si>
  <si>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</si>
  <si>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</si>
  <si>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</si>
  <si>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</si>
  <si>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</si>
  <si>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</si>
  <si>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</si>
  <si>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Оценка</t>
  </si>
  <si>
    <t>10</t>
  </si>
  <si>
    <t>Сокол</t>
  </si>
  <si>
    <t>Даниил</t>
  </si>
  <si>
    <t>Валерьевич</t>
  </si>
  <si>
    <t>4118</t>
  </si>
  <si>
    <t>980217</t>
  </si>
  <si>
    <t>Рутковский</t>
  </si>
  <si>
    <t>Гордей</t>
  </si>
  <si>
    <t>Алексеевич</t>
  </si>
  <si>
    <t>937832</t>
  </si>
  <si>
    <t>Цветков</t>
  </si>
  <si>
    <t>Максим</t>
  </si>
  <si>
    <t>Сергеевич</t>
  </si>
  <si>
    <t>964604</t>
  </si>
  <si>
    <t>Суханов</t>
  </si>
  <si>
    <t>Никита</t>
  </si>
  <si>
    <t>4119</t>
  </si>
  <si>
    <t>994175</t>
  </si>
  <si>
    <t>Ковалевская</t>
  </si>
  <si>
    <t>Анастасия</t>
  </si>
  <si>
    <t>Анатольевна</t>
  </si>
  <si>
    <t>915144</t>
  </si>
  <si>
    <t>Захаренкова</t>
  </si>
  <si>
    <t>Карина</t>
  </si>
  <si>
    <t>Констатнтиновна</t>
  </si>
  <si>
    <t>950844</t>
  </si>
  <si>
    <t>Романов</t>
  </si>
  <si>
    <t>Лев</t>
  </si>
  <si>
    <t>Александрович</t>
  </si>
  <si>
    <t>4117</t>
  </si>
  <si>
    <t>898529</t>
  </si>
  <si>
    <t>Лебедев</t>
  </si>
  <si>
    <t>898621</t>
  </si>
  <si>
    <t>10Б</t>
  </si>
  <si>
    <t>Прокаев</t>
  </si>
  <si>
    <t>Владимир</t>
  </si>
  <si>
    <t>Владимирович</t>
  </si>
  <si>
    <t>937773</t>
  </si>
  <si>
    <t>Николаев</t>
  </si>
  <si>
    <t>Степан</t>
  </si>
  <si>
    <t>Романович</t>
  </si>
  <si>
    <t>980212</t>
  </si>
  <si>
    <t>Шушкевич</t>
  </si>
  <si>
    <t>Евгеньевич</t>
  </si>
  <si>
    <t>922983</t>
  </si>
  <si>
    <t>Шабанов</t>
  </si>
  <si>
    <t>Илья</t>
  </si>
  <si>
    <t>Аркадьевич</t>
  </si>
  <si>
    <t>964376</t>
  </si>
  <si>
    <t>Митрошенко</t>
  </si>
  <si>
    <t>Евгений</t>
  </si>
  <si>
    <t>Витальевич</t>
  </si>
  <si>
    <t>950996</t>
  </si>
  <si>
    <t>Васильев</t>
  </si>
  <si>
    <t>Николай</t>
  </si>
  <si>
    <t>Андреевич</t>
  </si>
  <si>
    <t>4018</t>
  </si>
  <si>
    <t>068854</t>
  </si>
  <si>
    <t>Артамонова</t>
  </si>
  <si>
    <t>Амина</t>
  </si>
  <si>
    <t>Алексеевна</t>
  </si>
  <si>
    <t>898704</t>
  </si>
  <si>
    <t>Лимонова</t>
  </si>
  <si>
    <t>Валерьевна</t>
  </si>
  <si>
    <t>964485</t>
  </si>
  <si>
    <t>Гончаренко</t>
  </si>
  <si>
    <t>Виталий</t>
  </si>
  <si>
    <t>Вадимович</t>
  </si>
  <si>
    <t>950851</t>
  </si>
  <si>
    <t>Рожков</t>
  </si>
  <si>
    <t>Юрьевич</t>
  </si>
  <si>
    <t>898570</t>
  </si>
  <si>
    <t>Мальцев</t>
  </si>
  <si>
    <t>Константин</t>
  </si>
  <si>
    <t>923278</t>
  </si>
  <si>
    <t>Андреев</t>
  </si>
  <si>
    <t>Игорь</t>
  </si>
  <si>
    <t>994506</t>
  </si>
  <si>
    <t>Чежия</t>
  </si>
  <si>
    <t>Ираклий</t>
  </si>
  <si>
    <t>Теймуразович</t>
  </si>
  <si>
    <t>898643</t>
  </si>
  <si>
    <t>Шахнов</t>
  </si>
  <si>
    <t>Александр</t>
  </si>
  <si>
    <t>951023</t>
  </si>
  <si>
    <t>Терентьев</t>
  </si>
  <si>
    <t>Семен</t>
  </si>
  <si>
    <t>Денисович</t>
  </si>
  <si>
    <t>937618</t>
  </si>
  <si>
    <t>Монзиков</t>
  </si>
  <si>
    <t>Родион</t>
  </si>
  <si>
    <t>Русланович</t>
  </si>
  <si>
    <t>964452</t>
  </si>
  <si>
    <t>Смирнов</t>
  </si>
  <si>
    <t>Дмитрий</t>
  </si>
  <si>
    <t>964655</t>
  </si>
  <si>
    <t>Кольберг</t>
  </si>
  <si>
    <t>831852</t>
  </si>
  <si>
    <t>Косяк</t>
  </si>
  <si>
    <t>Елизавета</t>
  </si>
  <si>
    <t>Михайловна</t>
  </si>
  <si>
    <t>937593</t>
  </si>
  <si>
    <t>Иванова</t>
  </si>
  <si>
    <t>Анна</t>
  </si>
  <si>
    <t>Сергеевна</t>
  </si>
  <si>
    <t>923174</t>
  </si>
  <si>
    <t>Виноградов</t>
  </si>
  <si>
    <t>Николаевич</t>
  </si>
  <si>
    <t>879283</t>
  </si>
  <si>
    <t>Голубева</t>
  </si>
  <si>
    <t>Мария</t>
  </si>
  <si>
    <t>Андреевна</t>
  </si>
  <si>
    <t>898359</t>
  </si>
  <si>
    <t>Получили оценку:</t>
  </si>
  <si>
    <t>Минимальный первичный балл</t>
  </si>
  <si>
    <t>"5"</t>
  </si>
  <si>
    <t>Максимальный первичный балл</t>
  </si>
  <si>
    <t>"4"</t>
  </si>
  <si>
    <t>Средний тестовый балл по району</t>
  </si>
  <si>
    <t>"3"</t>
  </si>
  <si>
    <t>Качество обученности</t>
  </si>
  <si>
    <t>"2"</t>
  </si>
  <si>
    <t>Успеваемость</t>
  </si>
  <si>
    <t>Кол-во, сдававших ДР по району</t>
  </si>
  <si>
    <t>Поэлементный анализ</t>
  </si>
  <si>
    <t>МОУ СОШ №2</t>
  </si>
  <si>
    <t>МОУ СОШ №3</t>
  </si>
  <si>
    <t>МОУ СОШ №4</t>
  </si>
  <si>
    <t>МОУ СОШ №6</t>
  </si>
  <si>
    <t>Итого по району</t>
  </si>
  <si>
    <t>Рейтинг по школам</t>
  </si>
  <si>
    <t>кол-во сдающих</t>
  </si>
  <si>
    <t>миним. тестовый балл</t>
  </si>
  <si>
    <t>максим. тестовый балл</t>
  </si>
  <si>
    <t>средний тестовый балл</t>
  </si>
  <si>
    <t>Процент выполнения части 2</t>
  </si>
  <si>
    <t>Получили оценки</t>
  </si>
  <si>
    <t>успеваемость</t>
  </si>
  <si>
    <t>качество</t>
  </si>
  <si>
    <t>средняя оценка</t>
  </si>
  <si>
    <t>№13</t>
  </si>
  <si>
    <t>№14</t>
  </si>
  <si>
    <t>№15</t>
  </si>
  <si>
    <t>набрали 0 баллов</t>
  </si>
  <si>
    <t>набрали 1 балл</t>
  </si>
  <si>
    <t>набрали 2 балла</t>
  </si>
  <si>
    <t>13 - максимальный балл 2</t>
  </si>
  <si>
    <t>14 - максимальный балл 3</t>
  </si>
  <si>
    <t>набрали 3 балла</t>
  </si>
  <si>
    <t>15 - максимальный балл 2</t>
  </si>
  <si>
    <t>не приступили к решению</t>
  </si>
  <si>
    <t>к-во</t>
  </si>
  <si>
    <t>%</t>
  </si>
  <si>
    <t>Санаторная СОШ</t>
  </si>
  <si>
    <t>Анализ результатов ДР по информатике и ИКТ 2020-2021 уч. г.  по Лужскому району</t>
  </si>
  <si>
    <t>Кол-во сдаваших</t>
  </si>
  <si>
    <t>Справились с заданием</t>
  </si>
  <si>
    <t>СОШ №6</t>
  </si>
  <si>
    <t xml:space="preserve"> СОШ №2</t>
  </si>
  <si>
    <t xml:space="preserve"> СОШ №4</t>
  </si>
  <si>
    <t xml:space="preserve"> СОШ №3</t>
  </si>
  <si>
    <t>СОШ №2</t>
  </si>
  <si>
    <t xml:space="preserve"> СОШ №6</t>
  </si>
  <si>
    <t>Санаторная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</si>
</sst>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2" xfId="0" applyBorder="1"/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Border="1"/>
    <xf numFmtId="49" fontId="3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2" xfId="0" applyFont="1" applyBorder="1"/>
    <xf numFmtId="1" fontId="0" fillId="0" borderId="2" xfId="0" applyNumberFormat="1" applyBorder="1"/>
    <xf numFmtId="49" fontId="6" fillId="0" borderId="2" xfId="0" applyNumberFormat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9" fontId="11" fillId="0" borderId="6" xfId="1" applyFont="1" applyBorder="1" applyAlignment="1">
      <alignment horizontal="center"/>
    </xf>
    <xf numFmtId="9" fontId="11" fillId="0" borderId="7" xfId="1" applyFont="1" applyBorder="1" applyAlignment="1">
      <alignment horizontal="center"/>
    </xf>
    <xf numFmtId="9" fontId="11" fillId="0" borderId="9" xfId="1" applyFont="1" applyBorder="1" applyAlignment="1">
      <alignment horizontal="center"/>
    </xf>
    <xf numFmtId="9" fontId="11" fillId="0" borderId="8" xfId="1" applyFont="1" applyBorder="1" applyAlignment="1">
      <alignment horizontal="center"/>
    </xf>
    <xf numFmtId="9" fontId="11" fillId="0" borderId="2" xfId="1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9" fontId="13" fillId="0" borderId="2" xfId="1" applyFont="1" applyFill="1" applyBorder="1" applyAlignment="1">
      <alignment horizontal="center" vertical="center"/>
    </xf>
    <xf numFmtId="9" fontId="13" fillId="0" borderId="2" xfId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9" fontId="13" fillId="0" borderId="2" xfId="1" applyFont="1" applyBorder="1" applyAlignment="1">
      <alignment horizontal="center" vertical="center"/>
    </xf>
    <xf numFmtId="9" fontId="13" fillId="0" borderId="7" xfId="1" applyFont="1" applyFill="1" applyBorder="1" applyAlignment="1">
      <alignment horizontal="center" vertical="center"/>
    </xf>
    <xf numFmtId="9" fontId="13" fillId="0" borderId="8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/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9" fontId="13" fillId="0" borderId="2" xfId="1" applyFont="1" applyBorder="1" applyAlignment="1">
      <alignment horizontal="center"/>
    </xf>
    <xf numFmtId="9" fontId="8" fillId="0" borderId="2" xfId="1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9" fontId="13" fillId="0" borderId="7" xfId="1" applyFont="1" applyBorder="1" applyAlignment="1">
      <alignment horizontal="center" vertical="center"/>
    </xf>
    <xf numFmtId="9" fontId="13" fillId="0" borderId="8" xfId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9" fontId="11" fillId="0" borderId="2" xfId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9" fontId="11" fillId="0" borderId="8" xfId="1" applyFont="1" applyBorder="1" applyAlignment="1">
      <alignment horizontal="center" vertical="center"/>
    </xf>
    <xf numFmtId="0" fontId="7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9" fontId="10" fillId="0" borderId="2" xfId="1" applyFont="1" applyFill="1" applyBorder="1" applyAlignment="1">
      <alignment horizontal="center" vertical="center" wrapText="1"/>
    </xf>
    <xf numFmtId="9" fontId="8" fillId="0" borderId="2" xfId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9" fontId="10" fillId="0" borderId="2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9"/>
  <sheetViews>
    <sheetView tabSelected="1" workbookViewId="0">
      <selection activeCell="Z43" sqref="Z43"/>
    </sheetView>
  </sheetViews>
  <sheetFormatPr defaultRowHeight="15" x14ac:dyDescent="0.25"/>
  <cols>
    <col min="1" max="1" width="9.140625" customWidth="1"/>
    <col min="4" max="8" width="9.140625" customWidth="1"/>
    <col min="9" max="9" width="12.140625" customWidth="1"/>
    <col min="10" max="11" width="9.140625" customWidth="1"/>
    <col min="12" max="23" width="3.7109375" customWidth="1"/>
    <col min="24" max="24" width="4" customWidth="1"/>
    <col min="25" max="25" width="3.7109375" customWidth="1"/>
    <col min="26" max="26" width="6.140625" customWidth="1"/>
    <col min="27" max="27" width="7.7109375" customWidth="1"/>
    <col min="28" max="28" width="4.140625" customWidth="1"/>
    <col min="31" max="31" width="9.140625" customWidth="1"/>
    <col min="35" max="35" width="4" customWidth="1"/>
    <col min="36" max="36" width="3.85546875" customWidth="1"/>
    <col min="37" max="37" width="4.42578125" customWidth="1"/>
    <col min="38" max="38" width="4" customWidth="1"/>
    <col min="39" max="39" width="4.28515625" customWidth="1"/>
    <col min="40" max="40" width="4" customWidth="1"/>
  </cols>
  <sheetData>
    <row r="2" spans="1:25" ht="16.5" customHeight="1" x14ac:dyDescent="0.35">
      <c r="A2" s="18"/>
      <c r="B2" s="68" t="s">
        <v>169</v>
      </c>
      <c r="C2" s="33"/>
      <c r="D2" s="33"/>
      <c r="E2" s="33"/>
      <c r="F2" s="33"/>
      <c r="G2" s="33"/>
      <c r="H2" s="33"/>
      <c r="I2" s="33"/>
      <c r="J2" s="33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42.75" customHeight="1" x14ac:dyDescent="0.3">
      <c r="A5" s="18"/>
      <c r="B5" s="69" t="s">
        <v>138</v>
      </c>
      <c r="C5" s="70"/>
      <c r="D5" s="75">
        <v>30</v>
      </c>
      <c r="E5" s="76"/>
      <c r="F5" s="18"/>
      <c r="G5" s="74" t="s">
        <v>128</v>
      </c>
      <c r="H5" s="74"/>
      <c r="I5" s="74"/>
      <c r="J5" s="74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31.5" customHeight="1" x14ac:dyDescent="0.3">
      <c r="A6" s="18"/>
      <c r="B6" s="69" t="s">
        <v>129</v>
      </c>
      <c r="C6" s="70"/>
      <c r="D6" s="75">
        <v>6</v>
      </c>
      <c r="E6" s="76"/>
      <c r="F6" s="77"/>
      <c r="G6" s="77"/>
      <c r="H6" s="42" t="s">
        <v>130</v>
      </c>
      <c r="I6" s="42">
        <f>COUNTIF(Лист2!AB4:AB33,5)</f>
        <v>4</v>
      </c>
      <c r="J6" s="16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33" customHeight="1" x14ac:dyDescent="0.3">
      <c r="A7" s="18"/>
      <c r="B7" s="69" t="s">
        <v>131</v>
      </c>
      <c r="C7" s="70"/>
      <c r="D7" s="75">
        <v>18</v>
      </c>
      <c r="E7" s="76"/>
      <c r="F7" s="77"/>
      <c r="G7" s="77"/>
      <c r="H7" s="42" t="s">
        <v>132</v>
      </c>
      <c r="I7" s="42">
        <f>COUNTIF(Лист2!AB4:AB33,4)</f>
        <v>18</v>
      </c>
      <c r="J7" s="1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48" customHeight="1" x14ac:dyDescent="0.3">
      <c r="A8" s="18"/>
      <c r="B8" s="69" t="s">
        <v>133</v>
      </c>
      <c r="C8" s="70"/>
      <c r="D8" s="75">
        <v>12.6</v>
      </c>
      <c r="E8" s="78"/>
      <c r="F8" s="77"/>
      <c r="G8" s="77"/>
      <c r="H8" s="42" t="s">
        <v>134</v>
      </c>
      <c r="I8" s="42">
        <f>COUNTIF(Лист2!AB4:AB33,3)</f>
        <v>8</v>
      </c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30" customHeight="1" x14ac:dyDescent="0.3">
      <c r="A9" s="18"/>
      <c r="B9" s="71" t="s">
        <v>135</v>
      </c>
      <c r="C9" s="72"/>
      <c r="D9" s="79">
        <f>(I6+I7)/D5</f>
        <v>0.73333333333333328</v>
      </c>
      <c r="E9" s="78"/>
      <c r="F9" s="77"/>
      <c r="G9" s="77"/>
      <c r="H9" s="42" t="s">
        <v>136</v>
      </c>
      <c r="I9" s="42">
        <v>0</v>
      </c>
      <c r="J9" s="7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x14ac:dyDescent="0.25">
      <c r="A10" s="18"/>
      <c r="B10" s="73" t="s">
        <v>137</v>
      </c>
      <c r="C10" s="73"/>
      <c r="D10" s="80">
        <f>(I6+I7+I8)/D5</f>
        <v>1</v>
      </c>
      <c r="E10" s="78"/>
      <c r="F10" s="17"/>
      <c r="G10" s="17"/>
      <c r="H10" s="78"/>
      <c r="I10" s="78"/>
      <c r="J10" s="7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9.5" x14ac:dyDescent="0.25">
      <c r="A13" s="18"/>
      <c r="B13" s="67" t="s">
        <v>139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60" customHeight="1" x14ac:dyDescent="0.25">
      <c r="A15" s="35" t="s">
        <v>171</v>
      </c>
      <c r="B15" s="35"/>
      <c r="C15" s="36">
        <v>1</v>
      </c>
      <c r="D15" s="36">
        <v>2</v>
      </c>
      <c r="E15" s="36">
        <v>3</v>
      </c>
      <c r="F15" s="36">
        <v>4</v>
      </c>
      <c r="G15" s="36">
        <v>5</v>
      </c>
      <c r="H15" s="36">
        <v>6</v>
      </c>
      <c r="I15" s="36">
        <v>7</v>
      </c>
      <c r="J15" s="36">
        <v>8</v>
      </c>
      <c r="K15" s="36">
        <v>9</v>
      </c>
      <c r="L15" s="37">
        <v>10</v>
      </c>
      <c r="M15" s="38"/>
      <c r="N15" s="39"/>
      <c r="O15" s="40">
        <v>11</v>
      </c>
      <c r="P15" s="40"/>
      <c r="Q15" s="37">
        <v>12</v>
      </c>
      <c r="R15" s="39"/>
      <c r="S15" s="37">
        <v>13</v>
      </c>
      <c r="T15" s="39"/>
      <c r="U15" s="37">
        <v>14</v>
      </c>
      <c r="V15" s="39"/>
      <c r="W15" s="37">
        <v>15</v>
      </c>
      <c r="X15" s="39"/>
      <c r="Y15" s="18"/>
    </row>
    <row r="16" spans="1:25" ht="45" customHeight="1" x14ac:dyDescent="0.25">
      <c r="A16" s="41" t="s">
        <v>140</v>
      </c>
      <c r="B16" s="41"/>
      <c r="C16" s="42">
        <f>SUM(Лист2!L4:L11)</f>
        <v>7</v>
      </c>
      <c r="D16" s="42">
        <f>SUM(Лист2!M4:M11)</f>
        <v>8</v>
      </c>
      <c r="E16" s="42">
        <f>SUM(Лист2!N4:N11)</f>
        <v>8</v>
      </c>
      <c r="F16" s="42">
        <f>SUM(Лист2!O4:O11)</f>
        <v>7</v>
      </c>
      <c r="G16" s="42">
        <f>SUM(Лист2!P4:P11)</f>
        <v>7</v>
      </c>
      <c r="H16" s="42">
        <f>SUM(Лист2!Q4:Q11)</f>
        <v>4</v>
      </c>
      <c r="I16" s="42">
        <f>SUM(Лист2!R4:R11)</f>
        <v>8</v>
      </c>
      <c r="J16" s="42">
        <f>SUM(Лист2!S4:S11)</f>
        <v>2</v>
      </c>
      <c r="K16" s="42">
        <f>SUM(Лист2!T4:T11)</f>
        <v>7</v>
      </c>
      <c r="L16" s="43">
        <f>SUM(Лист2!U4:U11)</f>
        <v>7</v>
      </c>
      <c r="M16" s="44"/>
      <c r="N16" s="45"/>
      <c r="O16" s="46">
        <f>SUM(Лист2!V4:V11)</f>
        <v>5</v>
      </c>
      <c r="P16" s="46"/>
      <c r="Q16" s="43">
        <f>SUM(Лист2!W4:W11)</f>
        <v>5</v>
      </c>
      <c r="R16" s="45"/>
      <c r="S16" s="43">
        <v>7</v>
      </c>
      <c r="T16" s="45"/>
      <c r="U16" s="43">
        <v>3</v>
      </c>
      <c r="V16" s="45"/>
      <c r="W16" s="43">
        <v>6</v>
      </c>
      <c r="X16" s="45"/>
      <c r="Y16" s="18"/>
    </row>
    <row r="17" spans="1:29" ht="45" customHeight="1" x14ac:dyDescent="0.25">
      <c r="A17" s="41" t="s">
        <v>141</v>
      </c>
      <c r="B17" s="41"/>
      <c r="C17" s="56">
        <f>SUM(Лист2!L12:L20)</f>
        <v>8</v>
      </c>
      <c r="D17" s="56">
        <f>SUM(Лист2!M12:M20)</f>
        <v>8</v>
      </c>
      <c r="E17" s="56">
        <f>SUM(Лист2!N12:N20)</f>
        <v>7</v>
      </c>
      <c r="F17" s="56">
        <f>SUM(Лист2!O12:O20)</f>
        <v>8</v>
      </c>
      <c r="G17" s="56">
        <f>SUM(Лист2!P12:P20)</f>
        <v>9</v>
      </c>
      <c r="H17" s="56">
        <f>SUM(Лист2!Q12:Q20)</f>
        <v>5</v>
      </c>
      <c r="I17" s="56">
        <f>SUM(Лист2!R12:R20)</f>
        <v>8</v>
      </c>
      <c r="J17" s="56">
        <f>SUM(Лист2!S12:S20)</f>
        <v>2</v>
      </c>
      <c r="K17" s="56">
        <f>SUM(Лист2!T12:T20)</f>
        <v>6</v>
      </c>
      <c r="L17" s="81">
        <f>SUM(Лист2!U12:U20)</f>
        <v>7</v>
      </c>
      <c r="M17" s="82"/>
      <c r="N17" s="83"/>
      <c r="O17" s="84">
        <f>SUM(Лист2!V12:V20)</f>
        <v>7</v>
      </c>
      <c r="P17" s="84"/>
      <c r="Q17" s="81">
        <f>SUM(Лист2!W12:W20)</f>
        <v>6</v>
      </c>
      <c r="R17" s="83"/>
      <c r="S17" s="81">
        <v>9</v>
      </c>
      <c r="T17" s="83"/>
      <c r="U17" s="81">
        <v>7</v>
      </c>
      <c r="V17" s="83"/>
      <c r="W17" s="81">
        <v>1</v>
      </c>
      <c r="X17" s="83"/>
      <c r="Y17" s="18"/>
    </row>
    <row r="18" spans="1:29" ht="45" customHeight="1" x14ac:dyDescent="0.25">
      <c r="A18" s="41" t="s">
        <v>142</v>
      </c>
      <c r="B18" s="41"/>
      <c r="C18" s="56">
        <f>SUM(Лист2!L21:L23)</f>
        <v>3</v>
      </c>
      <c r="D18" s="56">
        <f>SUM(Лист2!M21:M23)</f>
        <v>3</v>
      </c>
      <c r="E18" s="56">
        <f>SUM(Лист2!N21:N23)</f>
        <v>3</v>
      </c>
      <c r="F18" s="56">
        <f>SUM(Лист2!O21:O23)</f>
        <v>3</v>
      </c>
      <c r="G18" s="56">
        <f>SUM(Лист2!P21:P23)</f>
        <v>3</v>
      </c>
      <c r="H18" s="56">
        <f>SUM(Лист2!Q21:Q23)</f>
        <v>2</v>
      </c>
      <c r="I18" s="56">
        <f>SUM(Лист2!R21:R23)</f>
        <v>3</v>
      </c>
      <c r="J18" s="56">
        <f>SUM(Лист2!S21:S23)</f>
        <v>2</v>
      </c>
      <c r="K18" s="56">
        <f>SUM(Лист2!T21:T23)</f>
        <v>3</v>
      </c>
      <c r="L18" s="81">
        <f>SUM(Лист2!U21:U23)</f>
        <v>2</v>
      </c>
      <c r="M18" s="82"/>
      <c r="N18" s="83"/>
      <c r="O18" s="84">
        <f>SUM(Лист2!V21:V23)</f>
        <v>2</v>
      </c>
      <c r="P18" s="84"/>
      <c r="Q18" s="81">
        <f>SUM(Лист2!W21:W23)</f>
        <v>2</v>
      </c>
      <c r="R18" s="83"/>
      <c r="S18" s="81">
        <v>2</v>
      </c>
      <c r="T18" s="83"/>
      <c r="U18" s="81">
        <v>2</v>
      </c>
      <c r="V18" s="83"/>
      <c r="W18" s="81">
        <v>2</v>
      </c>
      <c r="X18" s="83"/>
      <c r="Y18" s="18"/>
    </row>
    <row r="19" spans="1:29" ht="45" customHeight="1" x14ac:dyDescent="0.25">
      <c r="A19" s="41" t="s">
        <v>143</v>
      </c>
      <c r="B19" s="41"/>
      <c r="C19" s="56">
        <f>SUM(Лист2!L24:L28)</f>
        <v>5</v>
      </c>
      <c r="D19" s="56">
        <f>SUM(Лист2!M24:M28)</f>
        <v>5</v>
      </c>
      <c r="E19" s="56">
        <f>SUM(Лист2!N24:N28)</f>
        <v>5</v>
      </c>
      <c r="F19" s="56">
        <f>SUM(Лист2!O24:O28)</f>
        <v>4</v>
      </c>
      <c r="G19" s="56">
        <f>SUM(Лист2!P24:P28)</f>
        <v>5</v>
      </c>
      <c r="H19" s="56">
        <f>SUM(Лист2!Q24:Q28)</f>
        <v>4</v>
      </c>
      <c r="I19" s="56">
        <f>SUM(Лист2!R24:R28)</f>
        <v>5</v>
      </c>
      <c r="J19" s="56">
        <f>SUM(Лист2!S24:S28)</f>
        <v>2</v>
      </c>
      <c r="K19" s="56">
        <f>SUM(Лист2!T24:T28)</f>
        <v>4</v>
      </c>
      <c r="L19" s="81">
        <f>SUM(Лист2!U24:U28)</f>
        <v>2</v>
      </c>
      <c r="M19" s="82"/>
      <c r="N19" s="83"/>
      <c r="O19" s="84">
        <f>SUM(Лист2!V24:V28)</f>
        <v>4</v>
      </c>
      <c r="P19" s="84"/>
      <c r="Q19" s="81">
        <f>SUM(Лист2!W24:W28)</f>
        <v>4</v>
      </c>
      <c r="R19" s="83"/>
      <c r="S19" s="81">
        <v>4</v>
      </c>
      <c r="T19" s="83"/>
      <c r="U19" s="81">
        <v>3</v>
      </c>
      <c r="V19" s="83"/>
      <c r="W19" s="81">
        <v>2</v>
      </c>
      <c r="X19" s="83"/>
      <c r="Y19" s="18"/>
    </row>
    <row r="20" spans="1:29" ht="44.25" customHeight="1" x14ac:dyDescent="0.25">
      <c r="A20" s="41" t="s">
        <v>168</v>
      </c>
      <c r="B20" s="41"/>
      <c r="C20" s="42">
        <f>SUM(Лист2!L29:L33)</f>
        <v>4</v>
      </c>
      <c r="D20" s="42">
        <f>SUM(Лист2!M29:M33)</f>
        <v>4</v>
      </c>
      <c r="E20" s="42">
        <f>SUM(Лист2!N29:N33)</f>
        <v>5</v>
      </c>
      <c r="F20" s="42">
        <f>SUM(Лист2!O29:O33)</f>
        <v>3</v>
      </c>
      <c r="G20" s="42">
        <f>SUM(Лист2!P29:P33)</f>
        <v>5</v>
      </c>
      <c r="H20" s="42">
        <f>SUM(Лист2!Q29:Q33)</f>
        <v>0</v>
      </c>
      <c r="I20" s="42">
        <f>SUM(Лист2!R29:R33)</f>
        <v>5</v>
      </c>
      <c r="J20" s="42">
        <f>SUM(Лист2!S29:S33)</f>
        <v>0</v>
      </c>
      <c r="K20" s="42">
        <f>SUM(Лист2!T29:T33)</f>
        <v>3</v>
      </c>
      <c r="L20" s="43">
        <f>SUM(Лист2!U29:U33)</f>
        <v>1</v>
      </c>
      <c r="M20" s="44"/>
      <c r="N20" s="45"/>
      <c r="O20" s="46">
        <f>SUM(Лист2!V29:V33)</f>
        <v>5</v>
      </c>
      <c r="P20" s="46"/>
      <c r="Q20" s="43">
        <f>SUM(Лист2!W29:W33)</f>
        <v>2</v>
      </c>
      <c r="R20" s="45"/>
      <c r="S20" s="43">
        <v>4</v>
      </c>
      <c r="T20" s="45"/>
      <c r="U20" s="43">
        <v>3</v>
      </c>
      <c r="V20" s="45"/>
      <c r="W20" s="43">
        <v>0</v>
      </c>
      <c r="X20" s="45"/>
      <c r="Y20" s="18"/>
    </row>
    <row r="21" spans="1:29" ht="36" customHeight="1" x14ac:dyDescent="0.25">
      <c r="A21" s="65" t="s">
        <v>144</v>
      </c>
      <c r="B21" s="65"/>
      <c r="C21" s="36">
        <f>SUM(C16:C20)</f>
        <v>27</v>
      </c>
      <c r="D21" s="36">
        <f t="shared" ref="D21:K21" si="0">SUM(D16:D20)</f>
        <v>28</v>
      </c>
      <c r="E21" s="36">
        <f t="shared" si="0"/>
        <v>28</v>
      </c>
      <c r="F21" s="36">
        <f t="shared" si="0"/>
        <v>25</v>
      </c>
      <c r="G21" s="36">
        <f t="shared" si="0"/>
        <v>29</v>
      </c>
      <c r="H21" s="36">
        <f t="shared" si="0"/>
        <v>15</v>
      </c>
      <c r="I21" s="36">
        <f t="shared" si="0"/>
        <v>29</v>
      </c>
      <c r="J21" s="36">
        <f t="shared" si="0"/>
        <v>8</v>
      </c>
      <c r="K21" s="36">
        <f t="shared" si="0"/>
        <v>23</v>
      </c>
      <c r="L21" s="37">
        <f>SUM(L16:L20)</f>
        <v>19</v>
      </c>
      <c r="M21" s="38"/>
      <c r="N21" s="39"/>
      <c r="O21" s="40">
        <f t="shared" ref="O21" si="1">SUM(O16:O20)</f>
        <v>23</v>
      </c>
      <c r="P21" s="40"/>
      <c r="Q21" s="37">
        <f t="shared" ref="Q21" si="2">SUM(Q16:Q20)</f>
        <v>19</v>
      </c>
      <c r="R21" s="39"/>
      <c r="S21" s="37">
        <f t="shared" ref="S21" si="3">SUM(S16:S20)</f>
        <v>26</v>
      </c>
      <c r="T21" s="39"/>
      <c r="U21" s="37">
        <f t="shared" ref="U21" si="4">SUM(U16:U20)</f>
        <v>18</v>
      </c>
      <c r="V21" s="39"/>
      <c r="W21" s="37">
        <f t="shared" ref="W21" si="5">SUM(W16:W20)</f>
        <v>11</v>
      </c>
      <c r="X21" s="39"/>
      <c r="Y21" s="18"/>
    </row>
    <row r="22" spans="1:29" ht="18.75" x14ac:dyDescent="0.3">
      <c r="A22" s="85"/>
      <c r="B22" s="85"/>
      <c r="C22" s="48">
        <f>C21/$D$5</f>
        <v>0.9</v>
      </c>
      <c r="D22" s="48">
        <f t="shared" ref="D22:L22" si="6">D21/$D$5</f>
        <v>0.93333333333333335</v>
      </c>
      <c r="E22" s="48">
        <f t="shared" si="6"/>
        <v>0.93333333333333335</v>
      </c>
      <c r="F22" s="48">
        <f t="shared" si="6"/>
        <v>0.83333333333333337</v>
      </c>
      <c r="G22" s="48">
        <f t="shared" si="6"/>
        <v>0.96666666666666667</v>
      </c>
      <c r="H22" s="48">
        <f t="shared" si="6"/>
        <v>0.5</v>
      </c>
      <c r="I22" s="48">
        <f t="shared" si="6"/>
        <v>0.96666666666666667</v>
      </c>
      <c r="J22" s="48">
        <f t="shared" si="6"/>
        <v>0.26666666666666666</v>
      </c>
      <c r="K22" s="48">
        <f t="shared" si="6"/>
        <v>0.76666666666666672</v>
      </c>
      <c r="L22" s="49">
        <f t="shared" si="6"/>
        <v>0.6333333333333333</v>
      </c>
      <c r="M22" s="50"/>
      <c r="N22" s="51"/>
      <c r="O22" s="52">
        <f>O21/$D$5</f>
        <v>0.76666666666666672</v>
      </c>
      <c r="P22" s="52"/>
      <c r="Q22" s="49">
        <f>Q21/$D$5</f>
        <v>0.6333333333333333</v>
      </c>
      <c r="R22" s="51"/>
      <c r="S22" s="49">
        <f>S21/$D$5</f>
        <v>0.8666666666666667</v>
      </c>
      <c r="T22" s="51"/>
      <c r="U22" s="49">
        <f>U21/$D$5</f>
        <v>0.6</v>
      </c>
      <c r="V22" s="51"/>
      <c r="W22" s="49">
        <f>W21/$D$5</f>
        <v>0.36666666666666664</v>
      </c>
      <c r="X22" s="51"/>
      <c r="Y22" s="18"/>
    </row>
    <row r="23" spans="1:29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9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9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AC25" s="20"/>
    </row>
    <row r="26" spans="1:29" ht="15" customHeight="1" x14ac:dyDescent="0.25">
      <c r="A26" s="18"/>
      <c r="B26" s="19" t="s">
        <v>145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9" ht="15" customHeight="1" x14ac:dyDescent="0.25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9" ht="18.75" customHeight="1" x14ac:dyDescent="0.25">
      <c r="A28" s="85"/>
      <c r="B28" s="85"/>
      <c r="C28" s="53" t="s">
        <v>146</v>
      </c>
      <c r="D28" s="53" t="s">
        <v>147</v>
      </c>
      <c r="E28" s="53" t="s">
        <v>148</v>
      </c>
      <c r="F28" s="53" t="s">
        <v>149</v>
      </c>
      <c r="G28" s="35" t="s">
        <v>150</v>
      </c>
      <c r="H28" s="35"/>
      <c r="I28" s="35"/>
      <c r="J28" s="35"/>
      <c r="K28" s="35"/>
      <c r="L28" s="35"/>
      <c r="M28" s="35"/>
      <c r="N28" s="40" t="s">
        <v>151</v>
      </c>
      <c r="O28" s="40"/>
      <c r="P28" s="40"/>
      <c r="Q28" s="40"/>
      <c r="R28" s="40"/>
      <c r="S28" s="40"/>
      <c r="T28" s="40"/>
      <c r="U28" s="40"/>
      <c r="V28" s="53" t="s">
        <v>152</v>
      </c>
      <c r="W28" s="53"/>
      <c r="X28" s="53" t="s">
        <v>153</v>
      </c>
      <c r="Y28" s="53"/>
      <c r="Z28" s="54" t="s">
        <v>154</v>
      </c>
    </row>
    <row r="29" spans="1:29" ht="44.25" customHeight="1" x14ac:dyDescent="0.3">
      <c r="A29" s="85"/>
      <c r="B29" s="85"/>
      <c r="C29" s="53"/>
      <c r="D29" s="53"/>
      <c r="E29" s="53"/>
      <c r="F29" s="53"/>
      <c r="G29" s="85" t="s">
        <v>155</v>
      </c>
      <c r="H29" s="85"/>
      <c r="I29" s="85" t="s">
        <v>156</v>
      </c>
      <c r="J29" s="85"/>
      <c r="K29" s="85" t="s">
        <v>157</v>
      </c>
      <c r="L29" s="85"/>
      <c r="M29" s="85"/>
      <c r="N29" s="40"/>
      <c r="O29" s="40"/>
      <c r="P29" s="40"/>
      <c r="Q29" s="40"/>
      <c r="R29" s="40"/>
      <c r="S29" s="40"/>
      <c r="T29" s="40"/>
      <c r="U29" s="40"/>
      <c r="V29" s="53"/>
      <c r="W29" s="53"/>
      <c r="X29" s="53"/>
      <c r="Y29" s="53"/>
      <c r="Z29" s="54"/>
    </row>
    <row r="30" spans="1:29" ht="56.25" customHeight="1" x14ac:dyDescent="0.25">
      <c r="A30" s="85"/>
      <c r="B30" s="85"/>
      <c r="C30" s="53"/>
      <c r="D30" s="53"/>
      <c r="E30" s="53"/>
      <c r="F30" s="53"/>
      <c r="G30" s="55" t="s">
        <v>166</v>
      </c>
      <c r="H30" s="55" t="s">
        <v>167</v>
      </c>
      <c r="I30" s="55" t="s">
        <v>166</v>
      </c>
      <c r="J30" s="55" t="s">
        <v>167</v>
      </c>
      <c r="K30" s="55" t="s">
        <v>166</v>
      </c>
      <c r="L30" s="35" t="s">
        <v>167</v>
      </c>
      <c r="M30" s="35"/>
      <c r="N30" s="35" t="s">
        <v>130</v>
      </c>
      <c r="O30" s="35"/>
      <c r="P30" s="35" t="s">
        <v>132</v>
      </c>
      <c r="Q30" s="35"/>
      <c r="R30" s="35" t="s">
        <v>134</v>
      </c>
      <c r="S30" s="35"/>
      <c r="T30" s="35" t="s">
        <v>136</v>
      </c>
      <c r="U30" s="35"/>
      <c r="V30" s="53"/>
      <c r="W30" s="53"/>
      <c r="X30" s="53"/>
      <c r="Y30" s="53"/>
      <c r="Z30" s="54"/>
    </row>
    <row r="31" spans="1:29" ht="42.75" customHeight="1" x14ac:dyDescent="0.25">
      <c r="A31" s="41" t="s">
        <v>172</v>
      </c>
      <c r="B31" s="41"/>
      <c r="C31" s="56">
        <v>5</v>
      </c>
      <c r="D31" s="42">
        <v>11</v>
      </c>
      <c r="E31" s="42">
        <v>17</v>
      </c>
      <c r="F31" s="57">
        <v>13</v>
      </c>
      <c r="G31" s="42">
        <v>4</v>
      </c>
      <c r="H31" s="58">
        <f>G31/C31</f>
        <v>0.8</v>
      </c>
      <c r="I31" s="42">
        <v>3</v>
      </c>
      <c r="J31" s="58">
        <f>I31/C31</f>
        <v>0.6</v>
      </c>
      <c r="K31" s="42">
        <v>2</v>
      </c>
      <c r="L31" s="59">
        <f>K31/C31</f>
        <v>0.4</v>
      </c>
      <c r="M31" s="59"/>
      <c r="N31" s="46">
        <v>1</v>
      </c>
      <c r="O31" s="46"/>
      <c r="P31" s="46">
        <v>4</v>
      </c>
      <c r="Q31" s="46"/>
      <c r="R31" s="46">
        <v>0</v>
      </c>
      <c r="S31" s="46"/>
      <c r="T31" s="46">
        <v>0</v>
      </c>
      <c r="U31" s="46"/>
      <c r="V31" s="86">
        <f>(N31+P31+R31)/C31</f>
        <v>1</v>
      </c>
      <c r="W31" s="87"/>
      <c r="X31" s="86">
        <f>(N31+P31)/C31</f>
        <v>1</v>
      </c>
      <c r="Y31" s="87"/>
      <c r="Z31" s="60">
        <f>(N31*5+P31*4+R31*3+T31*2)/C31</f>
        <v>4.2</v>
      </c>
    </row>
    <row r="32" spans="1:29" ht="42" customHeight="1" x14ac:dyDescent="0.25">
      <c r="A32" s="41" t="s">
        <v>173</v>
      </c>
      <c r="B32" s="41"/>
      <c r="C32" s="42">
        <v>8</v>
      </c>
      <c r="D32" s="42">
        <v>6</v>
      </c>
      <c r="E32" s="42">
        <v>18</v>
      </c>
      <c r="F32" s="61">
        <v>14</v>
      </c>
      <c r="G32" s="42">
        <v>7</v>
      </c>
      <c r="H32" s="62">
        <f>G32/C32</f>
        <v>0.875</v>
      </c>
      <c r="I32" s="42">
        <v>3</v>
      </c>
      <c r="J32" s="62">
        <f>I32/C32</f>
        <v>0.375</v>
      </c>
      <c r="K32" s="42">
        <v>6</v>
      </c>
      <c r="L32" s="63">
        <f t="shared" ref="L32" si="7">K32/C32</f>
        <v>0.75</v>
      </c>
      <c r="M32" s="64"/>
      <c r="N32" s="46">
        <v>2</v>
      </c>
      <c r="O32" s="46"/>
      <c r="P32" s="46">
        <v>4</v>
      </c>
      <c r="Q32" s="46"/>
      <c r="R32" s="46">
        <v>2</v>
      </c>
      <c r="S32" s="46"/>
      <c r="T32" s="46">
        <v>0</v>
      </c>
      <c r="U32" s="46"/>
      <c r="V32" s="86">
        <f t="shared" ref="V32:V36" si="8">(N32+P32+R32)/C32</f>
        <v>1</v>
      </c>
      <c r="W32" s="87"/>
      <c r="X32" s="86">
        <f t="shared" ref="X32:X36" si="9">(N32+P32)/C32</f>
        <v>0.75</v>
      </c>
      <c r="Y32" s="87"/>
      <c r="Z32" s="60">
        <f>(N32*5+P32*4+R32*3+T32*2)/C32</f>
        <v>4</v>
      </c>
    </row>
    <row r="33" spans="1:33" ht="42.75" customHeight="1" x14ac:dyDescent="0.25">
      <c r="A33" s="41" t="s">
        <v>174</v>
      </c>
      <c r="B33" s="41"/>
      <c r="C33" s="42">
        <v>3</v>
      </c>
      <c r="D33" s="42">
        <v>10</v>
      </c>
      <c r="E33" s="42">
        <v>18</v>
      </c>
      <c r="F33" s="61">
        <v>14</v>
      </c>
      <c r="G33" s="42">
        <v>2</v>
      </c>
      <c r="H33" s="58">
        <f>G33/C33</f>
        <v>0.66666666666666663</v>
      </c>
      <c r="I33" s="42">
        <v>2</v>
      </c>
      <c r="J33" s="58">
        <f>I33/C33</f>
        <v>0.66666666666666663</v>
      </c>
      <c r="K33" s="42">
        <v>2</v>
      </c>
      <c r="L33" s="59">
        <f>K33/C33</f>
        <v>0.66666666666666663</v>
      </c>
      <c r="M33" s="59"/>
      <c r="N33" s="46">
        <v>1</v>
      </c>
      <c r="O33" s="46"/>
      <c r="P33" s="46">
        <v>1</v>
      </c>
      <c r="Q33" s="46"/>
      <c r="R33" s="46">
        <v>1</v>
      </c>
      <c r="S33" s="46"/>
      <c r="T33" s="46">
        <v>0</v>
      </c>
      <c r="U33" s="46"/>
      <c r="V33" s="86">
        <f t="shared" si="8"/>
        <v>1</v>
      </c>
      <c r="W33" s="87"/>
      <c r="X33" s="86">
        <f t="shared" si="9"/>
        <v>0.66666666666666663</v>
      </c>
      <c r="Y33" s="87"/>
      <c r="Z33" s="60">
        <f>(N33*5+P33*4+R33*3+T33*2)/C33</f>
        <v>4</v>
      </c>
    </row>
    <row r="34" spans="1:33" ht="37.5" customHeight="1" x14ac:dyDescent="0.25">
      <c r="A34" s="41" t="s">
        <v>175</v>
      </c>
      <c r="B34" s="41"/>
      <c r="C34" s="42">
        <v>9</v>
      </c>
      <c r="D34" s="42">
        <v>8</v>
      </c>
      <c r="E34" s="42">
        <v>16</v>
      </c>
      <c r="F34" s="61">
        <v>12</v>
      </c>
      <c r="G34" s="42">
        <v>9</v>
      </c>
      <c r="H34" s="58">
        <f>G34/C34</f>
        <v>1</v>
      </c>
      <c r="I34" s="42">
        <v>7</v>
      </c>
      <c r="J34" s="58">
        <f>I34/C34</f>
        <v>0.77777777777777779</v>
      </c>
      <c r="K34" s="42">
        <v>1</v>
      </c>
      <c r="L34" s="63">
        <f>K34/C34</f>
        <v>0.1111111111111111</v>
      </c>
      <c r="M34" s="64"/>
      <c r="N34" s="46">
        <v>0</v>
      </c>
      <c r="O34" s="46"/>
      <c r="P34" s="46">
        <v>7</v>
      </c>
      <c r="Q34" s="46"/>
      <c r="R34" s="46">
        <v>2</v>
      </c>
      <c r="S34" s="46"/>
      <c r="T34" s="46">
        <v>0</v>
      </c>
      <c r="U34" s="46"/>
      <c r="V34" s="86">
        <f>(N34+P34+R34)/C34</f>
        <v>1</v>
      </c>
      <c r="W34" s="87"/>
      <c r="X34" s="86">
        <f>(N34+P34)/C34</f>
        <v>0.77777777777777779</v>
      </c>
      <c r="Y34" s="87"/>
      <c r="Z34" s="60">
        <f>(N34*5+P34*4+R34*3+T34*2)/C34</f>
        <v>3.7777777777777777</v>
      </c>
    </row>
    <row r="35" spans="1:33" ht="38.25" customHeight="1" x14ac:dyDescent="0.25">
      <c r="A35" s="41" t="s">
        <v>168</v>
      </c>
      <c r="B35" s="41"/>
      <c r="C35" s="42">
        <v>5</v>
      </c>
      <c r="D35" s="42">
        <v>8</v>
      </c>
      <c r="E35" s="42">
        <v>12</v>
      </c>
      <c r="F35" s="61">
        <v>10</v>
      </c>
      <c r="G35" s="42">
        <v>4</v>
      </c>
      <c r="H35" s="58">
        <f t="shared" ref="H34:H35" si="10">G35/C35</f>
        <v>0.8</v>
      </c>
      <c r="I35" s="42">
        <v>3</v>
      </c>
      <c r="J35" s="58">
        <f t="shared" ref="J34:J35" si="11">I35/C35</f>
        <v>0.6</v>
      </c>
      <c r="K35" s="42">
        <v>0</v>
      </c>
      <c r="L35" s="59">
        <f t="shared" ref="L34:L35" si="12">K35/C35</f>
        <v>0</v>
      </c>
      <c r="M35" s="59"/>
      <c r="N35" s="46">
        <v>0</v>
      </c>
      <c r="O35" s="46"/>
      <c r="P35" s="46">
        <v>2</v>
      </c>
      <c r="Q35" s="46"/>
      <c r="R35" s="46">
        <v>3</v>
      </c>
      <c r="S35" s="46"/>
      <c r="T35" s="46">
        <v>0</v>
      </c>
      <c r="U35" s="46"/>
      <c r="V35" s="86">
        <f t="shared" si="8"/>
        <v>1</v>
      </c>
      <c r="W35" s="87"/>
      <c r="X35" s="86">
        <f t="shared" si="9"/>
        <v>0.4</v>
      </c>
      <c r="Y35" s="87"/>
      <c r="Z35" s="60">
        <f>(N35*5+P35*4+R35*3+T35*2)/C35</f>
        <v>3.4</v>
      </c>
    </row>
    <row r="36" spans="1:33" ht="36.75" customHeight="1" x14ac:dyDescent="0.25">
      <c r="A36" s="65" t="s">
        <v>144</v>
      </c>
      <c r="B36" s="65"/>
      <c r="C36" s="36">
        <f>SUM(C32:C35)</f>
        <v>25</v>
      </c>
      <c r="D36" s="36">
        <f>MIN(D32:D35)</f>
        <v>6</v>
      </c>
      <c r="E36" s="36">
        <f>MAX(E32:E35)</f>
        <v>18</v>
      </c>
      <c r="F36" s="88">
        <f>AVERAGE(F32:F35)</f>
        <v>12.5</v>
      </c>
      <c r="G36" s="42">
        <f>SUM(G32:G35)</f>
        <v>22</v>
      </c>
      <c r="H36" s="89">
        <f>G36/C36</f>
        <v>0.88</v>
      </c>
      <c r="I36" s="42">
        <f>SUM(I32:I35)</f>
        <v>15</v>
      </c>
      <c r="J36" s="89">
        <f>I36/C36</f>
        <v>0.6</v>
      </c>
      <c r="K36" s="42">
        <f>SUM(K32:K35)</f>
        <v>9</v>
      </c>
      <c r="L36" s="90">
        <f>K36/C36</f>
        <v>0.36</v>
      </c>
      <c r="M36" s="90"/>
      <c r="N36" s="40">
        <f>SUM(N32:O35)</f>
        <v>3</v>
      </c>
      <c r="O36" s="40"/>
      <c r="P36" s="40">
        <f>SUM(P32:Q35)</f>
        <v>14</v>
      </c>
      <c r="Q36" s="40"/>
      <c r="R36" s="40">
        <f>SUM(R32:S35)</f>
        <v>8</v>
      </c>
      <c r="S36" s="40"/>
      <c r="T36" s="40">
        <f>SUM(T32:U35)</f>
        <v>0</v>
      </c>
      <c r="U36" s="40"/>
      <c r="V36" s="91">
        <f t="shared" si="8"/>
        <v>1</v>
      </c>
      <c r="W36" s="92"/>
      <c r="X36" s="91">
        <f t="shared" si="9"/>
        <v>0.68</v>
      </c>
      <c r="Y36" s="92"/>
      <c r="Z36" s="66">
        <f>(5*N36+4*P36+3*R36+2*T36)/C36</f>
        <v>3.8</v>
      </c>
    </row>
    <row r="37" spans="1:33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33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93"/>
      <c r="Z38" s="21"/>
      <c r="AA38" s="21"/>
      <c r="AB38" s="21"/>
      <c r="AC38" s="21"/>
      <c r="AD38" s="21"/>
      <c r="AE38" s="21"/>
      <c r="AF38" s="21"/>
      <c r="AG38" s="21"/>
    </row>
    <row r="39" spans="1:33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93"/>
      <c r="Z39" s="21"/>
      <c r="AA39" s="21"/>
      <c r="AB39" s="21"/>
      <c r="AC39" s="21"/>
      <c r="AD39" s="21"/>
      <c r="AE39" s="21"/>
      <c r="AF39" s="21"/>
      <c r="AG39" s="21"/>
    </row>
    <row r="40" spans="1:33" ht="15" customHeight="1" x14ac:dyDescent="0.25">
      <c r="A40" s="94"/>
      <c r="B40" s="94"/>
      <c r="C40" s="95" t="s">
        <v>161</v>
      </c>
      <c r="D40" s="95"/>
      <c r="E40" s="95"/>
      <c r="F40" s="95"/>
      <c r="G40" s="95" t="s">
        <v>162</v>
      </c>
      <c r="H40" s="95"/>
      <c r="I40" s="95"/>
      <c r="J40" s="95"/>
      <c r="K40" s="95"/>
      <c r="L40" s="95" t="s">
        <v>164</v>
      </c>
      <c r="M40" s="95"/>
      <c r="N40" s="95"/>
      <c r="O40" s="95"/>
      <c r="P40" s="95"/>
      <c r="Q40" s="95"/>
      <c r="R40" s="95"/>
      <c r="S40" s="95"/>
      <c r="T40" s="96" t="s">
        <v>170</v>
      </c>
      <c r="U40" s="97"/>
      <c r="V40" s="18"/>
      <c r="W40" s="18"/>
      <c r="X40" s="18"/>
      <c r="Y40" s="93"/>
      <c r="Z40" s="22"/>
      <c r="AA40" s="22"/>
      <c r="AB40" s="22"/>
      <c r="AC40" s="21"/>
      <c r="AD40" s="22"/>
      <c r="AE40" s="22"/>
      <c r="AF40" s="22"/>
      <c r="AG40" s="21"/>
    </row>
    <row r="41" spans="1:33" ht="105" customHeight="1" x14ac:dyDescent="0.25">
      <c r="A41" s="95" t="s">
        <v>171</v>
      </c>
      <c r="B41" s="95"/>
      <c r="C41" s="98" t="s">
        <v>158</v>
      </c>
      <c r="D41" s="98" t="s">
        <v>159</v>
      </c>
      <c r="E41" s="98" t="s">
        <v>160</v>
      </c>
      <c r="F41" s="99" t="s">
        <v>165</v>
      </c>
      <c r="G41" s="98" t="s">
        <v>158</v>
      </c>
      <c r="H41" s="98" t="s">
        <v>159</v>
      </c>
      <c r="I41" s="98" t="s">
        <v>160</v>
      </c>
      <c r="J41" s="98" t="s">
        <v>163</v>
      </c>
      <c r="K41" s="99" t="s">
        <v>165</v>
      </c>
      <c r="L41" s="100" t="s">
        <v>158</v>
      </c>
      <c r="M41" s="100"/>
      <c r="N41" s="100" t="s">
        <v>159</v>
      </c>
      <c r="O41" s="100"/>
      <c r="P41" s="100" t="s">
        <v>160</v>
      </c>
      <c r="Q41" s="100"/>
      <c r="R41" s="101" t="s">
        <v>165</v>
      </c>
      <c r="S41" s="101"/>
      <c r="T41" s="102"/>
      <c r="U41" s="103"/>
      <c r="V41" s="18"/>
      <c r="W41" s="18"/>
      <c r="X41" s="18"/>
      <c r="Y41" s="93"/>
      <c r="Z41" s="21"/>
      <c r="AA41" s="21"/>
      <c r="AB41" s="21"/>
      <c r="AC41" s="21"/>
      <c r="AD41" s="21"/>
      <c r="AE41" s="21"/>
      <c r="AF41" s="21"/>
      <c r="AG41" s="21"/>
    </row>
    <row r="42" spans="1:33" ht="45" customHeight="1" x14ac:dyDescent="0.25">
      <c r="A42" s="95" t="s">
        <v>176</v>
      </c>
      <c r="B42" s="95"/>
      <c r="C42" s="42">
        <v>1</v>
      </c>
      <c r="D42" s="104">
        <v>0</v>
      </c>
      <c r="E42" s="104">
        <v>7</v>
      </c>
      <c r="F42" s="105">
        <v>0</v>
      </c>
      <c r="G42" s="42">
        <v>5</v>
      </c>
      <c r="H42" s="104">
        <v>1</v>
      </c>
      <c r="I42" s="42">
        <v>0</v>
      </c>
      <c r="J42" s="105">
        <v>2</v>
      </c>
      <c r="K42" s="42">
        <v>0</v>
      </c>
      <c r="L42" s="46">
        <v>1</v>
      </c>
      <c r="M42" s="46"/>
      <c r="N42" s="41">
        <v>0</v>
      </c>
      <c r="O42" s="41"/>
      <c r="P42" s="41">
        <v>6</v>
      </c>
      <c r="Q42" s="41"/>
      <c r="R42" s="47">
        <v>0</v>
      </c>
      <c r="S42" s="47"/>
      <c r="T42" s="106">
        <v>8</v>
      </c>
      <c r="U42" s="106"/>
      <c r="V42" s="18"/>
      <c r="W42" s="18"/>
      <c r="X42" s="18"/>
      <c r="Y42" s="18"/>
    </row>
    <row r="43" spans="1:33" ht="45" customHeight="1" x14ac:dyDescent="0.25">
      <c r="A43" s="95" t="s">
        <v>175</v>
      </c>
      <c r="B43" s="95"/>
      <c r="C43" s="42">
        <v>0</v>
      </c>
      <c r="D43" s="104">
        <v>5</v>
      </c>
      <c r="E43" s="104">
        <v>4</v>
      </c>
      <c r="F43" s="105">
        <v>0</v>
      </c>
      <c r="G43" s="42">
        <v>2</v>
      </c>
      <c r="H43" s="104">
        <v>1</v>
      </c>
      <c r="I43" s="42">
        <v>3</v>
      </c>
      <c r="J43" s="105">
        <v>3</v>
      </c>
      <c r="K43" s="42">
        <v>0</v>
      </c>
      <c r="L43" s="84">
        <v>8</v>
      </c>
      <c r="M43" s="84"/>
      <c r="N43" s="41">
        <v>0</v>
      </c>
      <c r="O43" s="41"/>
      <c r="P43" s="41">
        <v>1</v>
      </c>
      <c r="Q43" s="41"/>
      <c r="R43" s="47">
        <v>0</v>
      </c>
      <c r="S43" s="47"/>
      <c r="T43" s="106">
        <v>9</v>
      </c>
      <c r="U43" s="106"/>
      <c r="V43" s="18"/>
      <c r="W43" s="18"/>
      <c r="X43" s="18"/>
      <c r="Y43" s="18"/>
    </row>
    <row r="44" spans="1:33" ht="45" customHeight="1" x14ac:dyDescent="0.25">
      <c r="A44" s="95" t="s">
        <v>174</v>
      </c>
      <c r="B44" s="95"/>
      <c r="C44" s="42">
        <v>1</v>
      </c>
      <c r="D44" s="104">
        <v>2</v>
      </c>
      <c r="E44" s="104">
        <v>0</v>
      </c>
      <c r="F44" s="105">
        <v>0</v>
      </c>
      <c r="G44" s="42">
        <v>1</v>
      </c>
      <c r="H44" s="104">
        <v>1</v>
      </c>
      <c r="I44" s="42">
        <v>0</v>
      </c>
      <c r="J44" s="105">
        <v>1</v>
      </c>
      <c r="K44" s="42">
        <v>0</v>
      </c>
      <c r="L44" s="84">
        <v>1</v>
      </c>
      <c r="M44" s="84"/>
      <c r="N44" s="41">
        <v>0</v>
      </c>
      <c r="O44" s="41"/>
      <c r="P44" s="41">
        <v>2</v>
      </c>
      <c r="Q44" s="41"/>
      <c r="R44" s="47">
        <v>0</v>
      </c>
      <c r="S44" s="47"/>
      <c r="T44" s="106">
        <v>3</v>
      </c>
      <c r="U44" s="106"/>
      <c r="V44" s="18"/>
      <c r="W44" s="18"/>
      <c r="X44" s="18"/>
      <c r="Y44" s="18"/>
    </row>
    <row r="45" spans="1:33" ht="45" customHeight="1" x14ac:dyDescent="0.25">
      <c r="A45" s="95" t="s">
        <v>177</v>
      </c>
      <c r="B45" s="95"/>
      <c r="C45" s="42">
        <v>1</v>
      </c>
      <c r="D45" s="104">
        <v>0</v>
      </c>
      <c r="E45" s="104">
        <v>4</v>
      </c>
      <c r="F45" s="105">
        <v>0</v>
      </c>
      <c r="G45" s="42">
        <v>2</v>
      </c>
      <c r="H45" s="104">
        <v>0</v>
      </c>
      <c r="I45" s="42">
        <v>2</v>
      </c>
      <c r="J45" s="105">
        <v>1</v>
      </c>
      <c r="K45" s="42">
        <v>0</v>
      </c>
      <c r="L45" s="84">
        <v>3</v>
      </c>
      <c r="M45" s="84"/>
      <c r="N45" s="41">
        <v>1</v>
      </c>
      <c r="O45" s="41"/>
      <c r="P45" s="41">
        <v>1</v>
      </c>
      <c r="Q45" s="41"/>
      <c r="R45" s="47">
        <v>0</v>
      </c>
      <c r="S45" s="47"/>
      <c r="T45" s="106">
        <v>5</v>
      </c>
      <c r="U45" s="106"/>
      <c r="V45" s="18"/>
      <c r="W45" s="18"/>
      <c r="X45" s="18"/>
      <c r="Y45" s="18"/>
    </row>
    <row r="46" spans="1:33" ht="36" customHeight="1" x14ac:dyDescent="0.25">
      <c r="A46" s="111" t="s">
        <v>178</v>
      </c>
      <c r="B46" s="112"/>
      <c r="C46" s="42">
        <v>1</v>
      </c>
      <c r="D46" s="42">
        <v>0</v>
      </c>
      <c r="E46" s="42">
        <v>4</v>
      </c>
      <c r="F46" s="42">
        <v>0</v>
      </c>
      <c r="G46" s="42">
        <v>2</v>
      </c>
      <c r="H46" s="42">
        <v>1</v>
      </c>
      <c r="I46" s="42">
        <v>2</v>
      </c>
      <c r="J46" s="42">
        <v>0</v>
      </c>
      <c r="K46" s="42">
        <v>0</v>
      </c>
      <c r="L46" s="46">
        <v>5</v>
      </c>
      <c r="M46" s="46"/>
      <c r="N46" s="46">
        <v>0</v>
      </c>
      <c r="O46" s="46"/>
      <c r="P46" s="46">
        <v>0</v>
      </c>
      <c r="Q46" s="46"/>
      <c r="R46" s="46">
        <v>0</v>
      </c>
      <c r="S46" s="46"/>
      <c r="T46" s="34">
        <v>5</v>
      </c>
      <c r="U46" s="34"/>
      <c r="V46" s="18"/>
      <c r="W46" s="18"/>
      <c r="X46" s="18"/>
      <c r="Y46" s="18"/>
    </row>
    <row r="47" spans="1:33" ht="30" customHeight="1" x14ac:dyDescent="0.25">
      <c r="A47" s="107" t="s">
        <v>144</v>
      </c>
      <c r="B47" s="107"/>
      <c r="C47" s="36">
        <f t="shared" ref="C47:K47" si="13">SUM(C42:C46)</f>
        <v>4</v>
      </c>
      <c r="D47" s="36">
        <f t="shared" si="13"/>
        <v>7</v>
      </c>
      <c r="E47" s="36">
        <f t="shared" si="13"/>
        <v>19</v>
      </c>
      <c r="F47" s="36">
        <f t="shared" si="13"/>
        <v>0</v>
      </c>
      <c r="G47" s="36">
        <f t="shared" si="13"/>
        <v>12</v>
      </c>
      <c r="H47" s="36">
        <f t="shared" si="13"/>
        <v>4</v>
      </c>
      <c r="I47" s="36">
        <f t="shared" si="13"/>
        <v>7</v>
      </c>
      <c r="J47" s="36">
        <f t="shared" si="13"/>
        <v>7</v>
      </c>
      <c r="K47" s="36">
        <f t="shared" si="13"/>
        <v>0</v>
      </c>
      <c r="L47" s="37">
        <f>SUM(L42:M46)</f>
        <v>18</v>
      </c>
      <c r="M47" s="39"/>
      <c r="N47" s="37">
        <f>SUM(N42:O46)</f>
        <v>1</v>
      </c>
      <c r="O47" s="39"/>
      <c r="P47" s="37">
        <f>SUM(P42:Q46)</f>
        <v>10</v>
      </c>
      <c r="Q47" s="39"/>
      <c r="R47" s="37">
        <f>SUM(R42:S46)</f>
        <v>0</v>
      </c>
      <c r="S47" s="39"/>
      <c r="T47" s="106">
        <v>30</v>
      </c>
      <c r="U47" s="106"/>
      <c r="V47" s="18"/>
      <c r="W47" s="18"/>
      <c r="X47" s="18"/>
      <c r="Y47" s="18"/>
    </row>
    <row r="48" spans="1:33" ht="15.75" x14ac:dyDescent="0.25">
      <c r="A48" s="108"/>
      <c r="B48" s="108"/>
      <c r="C48" s="113">
        <f>C47/$D$5</f>
        <v>0.13333333333333333</v>
      </c>
      <c r="D48" s="113">
        <f t="shared" ref="D48:K48" si="14">D47/$D$5</f>
        <v>0.23333333333333334</v>
      </c>
      <c r="E48" s="113">
        <f t="shared" si="14"/>
        <v>0.6333333333333333</v>
      </c>
      <c r="F48" s="113">
        <f t="shared" si="14"/>
        <v>0</v>
      </c>
      <c r="G48" s="113">
        <f t="shared" si="14"/>
        <v>0.4</v>
      </c>
      <c r="H48" s="113">
        <f t="shared" si="14"/>
        <v>0.13333333333333333</v>
      </c>
      <c r="I48" s="113">
        <f t="shared" si="14"/>
        <v>0.23333333333333334</v>
      </c>
      <c r="J48" s="113">
        <f t="shared" si="14"/>
        <v>0.23333333333333334</v>
      </c>
      <c r="K48" s="113">
        <f t="shared" si="14"/>
        <v>0</v>
      </c>
      <c r="L48" s="114">
        <f>L47/$D$5</f>
        <v>0.6</v>
      </c>
      <c r="M48" s="114"/>
      <c r="N48" s="114">
        <f t="shared" ref="N48" si="15">N47/$D$5</f>
        <v>3.3333333333333333E-2</v>
      </c>
      <c r="O48" s="114"/>
      <c r="P48" s="114">
        <f t="shared" ref="P48" si="16">P47/$D$5</f>
        <v>0.33333333333333331</v>
      </c>
      <c r="Q48" s="114"/>
      <c r="R48" s="109">
        <f>R47/$D$5</f>
        <v>0</v>
      </c>
      <c r="S48" s="109"/>
      <c r="T48" s="110"/>
      <c r="U48" s="110"/>
      <c r="V48" s="18"/>
      <c r="W48" s="18"/>
      <c r="X48" s="18"/>
      <c r="Y48" s="18"/>
    </row>
    <row r="49" spans="1:25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</sheetData>
  <mergeCells count="181">
    <mergeCell ref="T48:U48"/>
    <mergeCell ref="T40:U41"/>
    <mergeCell ref="Z28:Z30"/>
    <mergeCell ref="G5:J5"/>
    <mergeCell ref="T42:U42"/>
    <mergeCell ref="T43:U43"/>
    <mergeCell ref="T44:U44"/>
    <mergeCell ref="T45:U45"/>
    <mergeCell ref="T46:U46"/>
    <mergeCell ref="T47:U47"/>
    <mergeCell ref="R48:S48"/>
    <mergeCell ref="L40:S40"/>
    <mergeCell ref="A40:B40"/>
    <mergeCell ref="L48:M48"/>
    <mergeCell ref="L46:M46"/>
    <mergeCell ref="A41:B41"/>
    <mergeCell ref="A42:B42"/>
    <mergeCell ref="A43:B43"/>
    <mergeCell ref="A44:B44"/>
    <mergeCell ref="A45:B45"/>
    <mergeCell ref="A46:B46"/>
    <mergeCell ref="A47:B47"/>
    <mergeCell ref="A48:B48"/>
    <mergeCell ref="R41:S41"/>
    <mergeCell ref="R42:S42"/>
    <mergeCell ref="R43:S43"/>
    <mergeCell ref="R44:S44"/>
    <mergeCell ref="R45:S45"/>
    <mergeCell ref="N47:O47"/>
    <mergeCell ref="P47:Q47"/>
    <mergeCell ref="N48:O48"/>
    <mergeCell ref="P48:Q48"/>
    <mergeCell ref="C40:F40"/>
    <mergeCell ref="G40:K40"/>
    <mergeCell ref="L41:M41"/>
    <mergeCell ref="L42:M42"/>
    <mergeCell ref="P45:Q45"/>
    <mergeCell ref="N45:O45"/>
    <mergeCell ref="L45:M45"/>
    <mergeCell ref="N44:O44"/>
    <mergeCell ref="P44:Q44"/>
    <mergeCell ref="L44:M44"/>
    <mergeCell ref="N43:O43"/>
    <mergeCell ref="P43:Q43"/>
    <mergeCell ref="L43:M43"/>
    <mergeCell ref="N42:O42"/>
    <mergeCell ref="P42:Q42"/>
    <mergeCell ref="N41:O41"/>
    <mergeCell ref="P41:Q41"/>
    <mergeCell ref="T35:U35"/>
    <mergeCell ref="T32:U32"/>
    <mergeCell ref="T34:U34"/>
    <mergeCell ref="T33:U33"/>
    <mergeCell ref="T31:U31"/>
    <mergeCell ref="V31:W31"/>
    <mergeCell ref="L47:M47"/>
    <mergeCell ref="N46:O46"/>
    <mergeCell ref="P46:Q46"/>
    <mergeCell ref="R46:S46"/>
    <mergeCell ref="R47:S47"/>
    <mergeCell ref="A36:B36"/>
    <mergeCell ref="R30:S30"/>
    <mergeCell ref="R35:S35"/>
    <mergeCell ref="R32:S32"/>
    <mergeCell ref="R34:S34"/>
    <mergeCell ref="R33:S33"/>
    <mergeCell ref="R31:S31"/>
    <mergeCell ref="R36:S36"/>
    <mergeCell ref="A35:B35"/>
    <mergeCell ref="A32:B32"/>
    <mergeCell ref="A34:B34"/>
    <mergeCell ref="A33:B33"/>
    <mergeCell ref="A31:B31"/>
    <mergeCell ref="L35:M35"/>
    <mergeCell ref="C28:C30"/>
    <mergeCell ref="D28:D30"/>
    <mergeCell ref="T30:U30"/>
    <mergeCell ref="G29:H29"/>
    <mergeCell ref="I29:J29"/>
    <mergeCell ref="L33:M33"/>
    <mergeCell ref="L31:M31"/>
    <mergeCell ref="X31:Y31"/>
    <mergeCell ref="V36:W36"/>
    <mergeCell ref="X36:Y36"/>
    <mergeCell ref="V34:W34"/>
    <mergeCell ref="X34:Y34"/>
    <mergeCell ref="V33:W33"/>
    <mergeCell ref="X33:Y33"/>
    <mergeCell ref="T36:U36"/>
    <mergeCell ref="A19:B19"/>
    <mergeCell ref="A20:B20"/>
    <mergeCell ref="A15:B15"/>
    <mergeCell ref="A16:B16"/>
    <mergeCell ref="A17:B17"/>
    <mergeCell ref="A18:B18"/>
    <mergeCell ref="O15:P15"/>
    <mergeCell ref="B5:C5"/>
    <mergeCell ref="B6:C6"/>
    <mergeCell ref="B9:C9"/>
    <mergeCell ref="B10:C10"/>
    <mergeCell ref="B7:C7"/>
    <mergeCell ref="B8:C8"/>
    <mergeCell ref="S15:T15"/>
    <mergeCell ref="U15:V15"/>
    <mergeCell ref="W15:X15"/>
    <mergeCell ref="L16:N16"/>
    <mergeCell ref="Q16:R16"/>
    <mergeCell ref="S16:T16"/>
    <mergeCell ref="U16:V16"/>
    <mergeCell ref="W16:X16"/>
    <mergeCell ref="O16:P16"/>
    <mergeCell ref="L15:N15"/>
    <mergeCell ref="Q15:R15"/>
    <mergeCell ref="S17:T17"/>
    <mergeCell ref="U17:V17"/>
    <mergeCell ref="W17:X17"/>
    <mergeCell ref="L18:N18"/>
    <mergeCell ref="Q18:R18"/>
    <mergeCell ref="S18:T18"/>
    <mergeCell ref="U18:V18"/>
    <mergeCell ref="W18:X18"/>
    <mergeCell ref="O17:P17"/>
    <mergeCell ref="O18:P18"/>
    <mergeCell ref="L17:N17"/>
    <mergeCell ref="Q17:R17"/>
    <mergeCell ref="S19:T19"/>
    <mergeCell ref="U19:V19"/>
    <mergeCell ref="W19:X19"/>
    <mergeCell ref="L20:N20"/>
    <mergeCell ref="Q20:R20"/>
    <mergeCell ref="S20:T20"/>
    <mergeCell ref="U20:V20"/>
    <mergeCell ref="W20:X20"/>
    <mergeCell ref="O19:P19"/>
    <mergeCell ref="O20:P20"/>
    <mergeCell ref="L19:N19"/>
    <mergeCell ref="Q19:R19"/>
    <mergeCell ref="W21:X21"/>
    <mergeCell ref="L22:N22"/>
    <mergeCell ref="Q22:R22"/>
    <mergeCell ref="S22:T22"/>
    <mergeCell ref="U22:V22"/>
    <mergeCell ref="W22:X22"/>
    <mergeCell ref="L21:N21"/>
    <mergeCell ref="Q21:R21"/>
    <mergeCell ref="S21:T21"/>
    <mergeCell ref="U21:V21"/>
    <mergeCell ref="O21:P21"/>
    <mergeCell ref="O22:P22"/>
    <mergeCell ref="E28:E30"/>
    <mergeCell ref="F28:F30"/>
    <mergeCell ref="A28:B30"/>
    <mergeCell ref="K29:M29"/>
    <mergeCell ref="G28:M28"/>
    <mergeCell ref="L30:M30"/>
    <mergeCell ref="L32:M32"/>
    <mergeCell ref="L34:M34"/>
    <mergeCell ref="A21:B21"/>
    <mergeCell ref="A22:B22"/>
    <mergeCell ref="N28:U29"/>
    <mergeCell ref="L36:M36"/>
    <mergeCell ref="V28:W30"/>
    <mergeCell ref="X28:Y30"/>
    <mergeCell ref="P30:Q30"/>
    <mergeCell ref="P32:Q32"/>
    <mergeCell ref="P34:Q34"/>
    <mergeCell ref="P33:Q33"/>
    <mergeCell ref="P31:Q31"/>
    <mergeCell ref="P35:Q35"/>
    <mergeCell ref="P36:Q36"/>
    <mergeCell ref="N30:O30"/>
    <mergeCell ref="N32:O32"/>
    <mergeCell ref="N34:O34"/>
    <mergeCell ref="N33:O33"/>
    <mergeCell ref="N31:O31"/>
    <mergeCell ref="N35:O35"/>
    <mergeCell ref="N36:O36"/>
    <mergeCell ref="V35:W35"/>
    <mergeCell ref="X35:Y35"/>
    <mergeCell ref="V32:W32"/>
    <mergeCell ref="X32:Y32"/>
  </mergeCells>
  <pageMargins left="0.7" right="0.7" top="0.75" bottom="0.75" header="0.3" footer="0.3"/>
  <pageSetup paperSize="9" orientation="portrait" verticalDpi="0" r:id="rId1"/>
  <ignoredErrors>
    <ignoredError sqref="C16 D16:R16 C17:X21 C36:G36 L36:Z36" formulaRange="1"/>
    <ignoredError sqref="H36:K3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topLeftCell="A10" workbookViewId="0">
      <selection activeCell="X1" sqref="X1:X1048576"/>
    </sheetView>
  </sheetViews>
  <sheetFormatPr defaultRowHeight="15" x14ac:dyDescent="0.25"/>
  <cols>
    <col min="1" max="1" width="3.140625" bestFit="1" customWidth="1"/>
    <col min="2" max="2" width="10.5703125" bestFit="1" customWidth="1"/>
    <col min="3" max="3" width="3.28515625" bestFit="1" customWidth="1"/>
    <col min="4" max="4" width="8.42578125" bestFit="1" customWidth="1"/>
    <col min="5" max="5" width="6.5703125" customWidth="1"/>
    <col min="6" max="6" width="6.42578125" customWidth="1"/>
    <col min="7" max="7" width="9" bestFit="1" customWidth="1"/>
    <col min="8" max="8" width="8.28515625" bestFit="1" customWidth="1"/>
    <col min="9" max="9" width="11.85546875" bestFit="1" customWidth="1"/>
    <col min="10" max="10" width="3.85546875" bestFit="1" customWidth="1"/>
    <col min="11" max="11" width="5.28515625" bestFit="1" customWidth="1"/>
    <col min="12" max="26" width="3.7109375" customWidth="1"/>
    <col min="27" max="27" width="4.85546875" customWidth="1"/>
    <col min="28" max="28" width="3.28515625" bestFit="1" customWidth="1"/>
  </cols>
  <sheetData>
    <row r="2" spans="1:28" ht="44.25" customHeight="1" x14ac:dyDescent="0.25">
      <c r="A2" s="6" t="s">
        <v>0</v>
      </c>
      <c r="B2" s="26" t="s">
        <v>1</v>
      </c>
      <c r="C2" s="27" t="s">
        <v>2</v>
      </c>
      <c r="D2" s="28" t="s">
        <v>3</v>
      </c>
      <c r="E2" s="26" t="s">
        <v>4</v>
      </c>
      <c r="F2" s="26" t="s">
        <v>5</v>
      </c>
      <c r="G2" s="29" t="s">
        <v>6</v>
      </c>
      <c r="H2" s="29" t="s">
        <v>7</v>
      </c>
      <c r="I2" s="29" t="s">
        <v>8</v>
      </c>
      <c r="J2" s="27" t="s">
        <v>9</v>
      </c>
      <c r="K2" s="27" t="s">
        <v>10</v>
      </c>
      <c r="L2" s="30" t="s">
        <v>11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28" t="s">
        <v>12</v>
      </c>
      <c r="Y2" s="28"/>
      <c r="Z2" s="28"/>
      <c r="AA2" s="26" t="s">
        <v>13</v>
      </c>
      <c r="AB2" s="27" t="s">
        <v>14</v>
      </c>
    </row>
    <row r="3" spans="1:28" ht="44.25" customHeight="1" x14ac:dyDescent="0.25">
      <c r="B3" s="26"/>
      <c r="C3" s="27"/>
      <c r="D3" s="28"/>
      <c r="E3" s="26"/>
      <c r="F3" s="26"/>
      <c r="G3" s="29"/>
      <c r="H3" s="29"/>
      <c r="I3" s="29"/>
      <c r="J3" s="27"/>
      <c r="K3" s="27"/>
      <c r="L3" s="15">
        <v>1</v>
      </c>
      <c r="M3" s="15">
        <v>2</v>
      </c>
      <c r="N3" s="15">
        <v>3</v>
      </c>
      <c r="O3" s="15">
        <v>4</v>
      </c>
      <c r="P3" s="15">
        <v>5</v>
      </c>
      <c r="Q3" s="15">
        <v>6</v>
      </c>
      <c r="R3" s="15">
        <v>7</v>
      </c>
      <c r="S3" s="15">
        <v>8</v>
      </c>
      <c r="T3" s="15">
        <v>9</v>
      </c>
      <c r="U3" s="15">
        <v>10</v>
      </c>
      <c r="V3" s="15">
        <v>11</v>
      </c>
      <c r="W3" s="15">
        <v>12</v>
      </c>
      <c r="X3" s="23">
        <v>13</v>
      </c>
      <c r="Y3" s="15">
        <v>14</v>
      </c>
      <c r="Z3" s="15">
        <v>15</v>
      </c>
      <c r="AA3" s="26"/>
      <c r="AB3" s="27"/>
    </row>
    <row r="4" spans="1:28" x14ac:dyDescent="0.25">
      <c r="A4" s="2">
        <v>1</v>
      </c>
      <c r="B4" s="7">
        <v>1201</v>
      </c>
      <c r="C4" s="11" t="s">
        <v>15</v>
      </c>
      <c r="D4" s="7">
        <v>1201</v>
      </c>
      <c r="E4" s="7">
        <v>1</v>
      </c>
      <c r="F4" s="7">
        <v>12</v>
      </c>
      <c r="G4" s="8" t="s">
        <v>16</v>
      </c>
      <c r="H4" s="8" t="s">
        <v>17</v>
      </c>
      <c r="I4" s="8" t="s">
        <v>18</v>
      </c>
      <c r="J4" s="8" t="s">
        <v>19</v>
      </c>
      <c r="K4" s="9" t="s">
        <v>20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0</v>
      </c>
      <c r="T4" s="12">
        <v>1</v>
      </c>
      <c r="U4" s="12">
        <v>0</v>
      </c>
      <c r="V4" s="12">
        <v>0</v>
      </c>
      <c r="W4" s="12">
        <v>1</v>
      </c>
      <c r="X4" s="24">
        <v>2</v>
      </c>
      <c r="Y4" s="24">
        <v>0</v>
      </c>
      <c r="Z4" s="24">
        <v>2</v>
      </c>
      <c r="AA4" s="10">
        <f>SUM(L4:Z4)</f>
        <v>13</v>
      </c>
      <c r="AB4" s="10">
        <v>4</v>
      </c>
    </row>
    <row r="5" spans="1:28" x14ac:dyDescent="0.25">
      <c r="A5" s="2">
        <v>2</v>
      </c>
      <c r="B5" s="3">
        <v>1201</v>
      </c>
      <c r="C5" s="11" t="s">
        <v>15</v>
      </c>
      <c r="D5" s="3">
        <v>1201</v>
      </c>
      <c r="E5" s="3">
        <v>1</v>
      </c>
      <c r="F5" s="3">
        <v>12</v>
      </c>
      <c r="G5" s="4" t="s">
        <v>21</v>
      </c>
      <c r="H5" s="4" t="s">
        <v>22</v>
      </c>
      <c r="I5" s="4" t="s">
        <v>23</v>
      </c>
      <c r="J5" s="4" t="s">
        <v>19</v>
      </c>
      <c r="K5" s="5" t="s">
        <v>24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25">
        <v>2</v>
      </c>
      <c r="Y5" s="25">
        <v>0</v>
      </c>
      <c r="Z5" s="25">
        <v>2</v>
      </c>
      <c r="AA5" s="1">
        <f>SUM(L5:Z5)</f>
        <v>16</v>
      </c>
      <c r="AB5" s="1">
        <v>4</v>
      </c>
    </row>
    <row r="6" spans="1:28" x14ac:dyDescent="0.25">
      <c r="A6" s="2">
        <v>3</v>
      </c>
      <c r="B6" s="3">
        <v>1201</v>
      </c>
      <c r="C6" s="11" t="s">
        <v>15</v>
      </c>
      <c r="D6" s="3">
        <v>1201</v>
      </c>
      <c r="E6" s="3">
        <v>1</v>
      </c>
      <c r="F6" s="3">
        <v>12</v>
      </c>
      <c r="G6" s="4" t="s">
        <v>25</v>
      </c>
      <c r="H6" s="4" t="s">
        <v>26</v>
      </c>
      <c r="I6" s="4" t="s">
        <v>27</v>
      </c>
      <c r="J6" s="4" t="s">
        <v>19</v>
      </c>
      <c r="K6" s="5" t="s">
        <v>28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0</v>
      </c>
      <c r="R6" s="13">
        <v>1</v>
      </c>
      <c r="S6" s="13">
        <v>0</v>
      </c>
      <c r="T6" s="13">
        <v>1</v>
      </c>
      <c r="U6" s="13">
        <v>1</v>
      </c>
      <c r="V6" s="13">
        <v>1</v>
      </c>
      <c r="W6" s="13">
        <v>0</v>
      </c>
      <c r="X6" s="25">
        <v>2</v>
      </c>
      <c r="Y6" s="25">
        <v>0</v>
      </c>
      <c r="Z6" s="25">
        <v>0</v>
      </c>
      <c r="AA6" s="1">
        <f>SUM(L6:Z6)</f>
        <v>11</v>
      </c>
      <c r="AB6" s="1">
        <v>4</v>
      </c>
    </row>
    <row r="7" spans="1:28" x14ac:dyDescent="0.25">
      <c r="A7" s="2">
        <v>4</v>
      </c>
      <c r="B7" s="3">
        <v>1201</v>
      </c>
      <c r="C7" s="11" t="s">
        <v>15</v>
      </c>
      <c r="D7" s="3">
        <v>1201</v>
      </c>
      <c r="E7" s="3">
        <v>1</v>
      </c>
      <c r="F7" s="3">
        <v>12</v>
      </c>
      <c r="G7" s="4" t="s">
        <v>29</v>
      </c>
      <c r="H7" s="4" t="s">
        <v>30</v>
      </c>
      <c r="I7" s="4" t="s">
        <v>23</v>
      </c>
      <c r="J7" s="4" t="s">
        <v>31</v>
      </c>
      <c r="K7" s="5" t="s">
        <v>32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0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25">
        <v>2</v>
      </c>
      <c r="Y7" s="25">
        <v>3</v>
      </c>
      <c r="Z7" s="25">
        <v>2</v>
      </c>
      <c r="AA7" s="1">
        <f>SUM(L7:Z7)</f>
        <v>18</v>
      </c>
      <c r="AB7" s="1">
        <v>5</v>
      </c>
    </row>
    <row r="8" spans="1:28" x14ac:dyDescent="0.25">
      <c r="A8" s="2">
        <v>5</v>
      </c>
      <c r="B8" s="3">
        <v>1201</v>
      </c>
      <c r="C8" s="11" t="s">
        <v>15</v>
      </c>
      <c r="D8" s="3">
        <v>1201</v>
      </c>
      <c r="E8" s="3">
        <v>1</v>
      </c>
      <c r="F8" s="3">
        <v>12</v>
      </c>
      <c r="G8" s="4" t="s">
        <v>33</v>
      </c>
      <c r="H8" s="4" t="s">
        <v>34</v>
      </c>
      <c r="I8" s="4" t="s">
        <v>35</v>
      </c>
      <c r="J8" s="4" t="s">
        <v>19</v>
      </c>
      <c r="K8" s="5" t="s">
        <v>36</v>
      </c>
      <c r="L8" s="13">
        <v>1</v>
      </c>
      <c r="M8" s="13">
        <v>1</v>
      </c>
      <c r="N8" s="13">
        <v>1</v>
      </c>
      <c r="O8" s="13">
        <v>0</v>
      </c>
      <c r="P8" s="13">
        <v>1</v>
      </c>
      <c r="Q8" s="13">
        <v>0</v>
      </c>
      <c r="R8" s="13">
        <v>1</v>
      </c>
      <c r="S8" s="13">
        <v>0</v>
      </c>
      <c r="T8" s="13">
        <v>0</v>
      </c>
      <c r="U8" s="13">
        <v>1</v>
      </c>
      <c r="V8" s="13">
        <v>0</v>
      </c>
      <c r="W8" s="13">
        <v>0</v>
      </c>
      <c r="X8" s="25">
        <v>0</v>
      </c>
      <c r="Y8" s="25">
        <v>0</v>
      </c>
      <c r="Z8" s="25">
        <v>0</v>
      </c>
      <c r="AA8" s="1">
        <f>SUM(L8:Z8)</f>
        <v>6</v>
      </c>
      <c r="AB8" s="1">
        <v>3</v>
      </c>
    </row>
    <row r="9" spans="1:28" x14ac:dyDescent="0.25">
      <c r="A9" s="2">
        <v>6</v>
      </c>
      <c r="B9" s="3">
        <v>1201</v>
      </c>
      <c r="C9" s="11" t="s">
        <v>15</v>
      </c>
      <c r="D9" s="3">
        <v>1201</v>
      </c>
      <c r="E9" s="3">
        <v>1</v>
      </c>
      <c r="F9" s="3">
        <v>12</v>
      </c>
      <c r="G9" s="4" t="s">
        <v>37</v>
      </c>
      <c r="H9" s="4" t="s">
        <v>38</v>
      </c>
      <c r="I9" s="4" t="s">
        <v>39</v>
      </c>
      <c r="J9" s="4" t="s">
        <v>19</v>
      </c>
      <c r="K9" s="5" t="s">
        <v>40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0</v>
      </c>
      <c r="T9" s="13">
        <v>1</v>
      </c>
      <c r="U9" s="13">
        <v>1</v>
      </c>
      <c r="V9" s="13">
        <v>1</v>
      </c>
      <c r="W9" s="13">
        <v>1</v>
      </c>
      <c r="X9" s="25">
        <v>2</v>
      </c>
      <c r="Y9" s="25">
        <v>1</v>
      </c>
      <c r="Z9" s="25">
        <v>2</v>
      </c>
      <c r="AA9" s="1">
        <f>SUM(L9:Z9)</f>
        <v>16</v>
      </c>
      <c r="AB9" s="1">
        <v>4</v>
      </c>
    </row>
    <row r="10" spans="1:28" x14ac:dyDescent="0.25">
      <c r="A10" s="2">
        <v>7</v>
      </c>
      <c r="B10" s="3">
        <v>1201</v>
      </c>
      <c r="C10" s="11" t="s">
        <v>15</v>
      </c>
      <c r="D10" s="3">
        <v>1201</v>
      </c>
      <c r="E10" s="3">
        <v>1</v>
      </c>
      <c r="F10" s="3">
        <v>12</v>
      </c>
      <c r="G10" s="4" t="s">
        <v>41</v>
      </c>
      <c r="H10" s="4" t="s">
        <v>42</v>
      </c>
      <c r="I10" s="4" t="s">
        <v>43</v>
      </c>
      <c r="J10" s="4" t="s">
        <v>44</v>
      </c>
      <c r="K10" s="5" t="s">
        <v>45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0</v>
      </c>
      <c r="T10" s="13">
        <v>1</v>
      </c>
      <c r="U10" s="13">
        <v>1</v>
      </c>
      <c r="V10" s="13">
        <v>1</v>
      </c>
      <c r="W10" s="13">
        <v>1</v>
      </c>
      <c r="X10" s="25">
        <v>2</v>
      </c>
      <c r="Y10" s="25">
        <v>3</v>
      </c>
      <c r="Z10" s="25">
        <v>2</v>
      </c>
      <c r="AA10" s="1">
        <f>SUM(L10:Z10)</f>
        <v>18</v>
      </c>
      <c r="AB10" s="1">
        <v>5</v>
      </c>
    </row>
    <row r="11" spans="1:28" x14ac:dyDescent="0.25">
      <c r="A11" s="2">
        <v>8</v>
      </c>
      <c r="B11" s="3">
        <v>1201</v>
      </c>
      <c r="C11" s="11" t="s">
        <v>15</v>
      </c>
      <c r="D11" s="3">
        <v>1201</v>
      </c>
      <c r="E11" s="3">
        <v>1</v>
      </c>
      <c r="F11" s="3">
        <v>12</v>
      </c>
      <c r="G11" s="4" t="s">
        <v>46</v>
      </c>
      <c r="H11" s="4" t="s">
        <v>26</v>
      </c>
      <c r="I11" s="4" t="s">
        <v>27</v>
      </c>
      <c r="J11" s="4" t="s">
        <v>44</v>
      </c>
      <c r="K11" s="5" t="s">
        <v>47</v>
      </c>
      <c r="L11" s="13">
        <v>0</v>
      </c>
      <c r="M11" s="13">
        <v>1</v>
      </c>
      <c r="N11" s="13">
        <v>1</v>
      </c>
      <c r="O11" s="13">
        <v>1</v>
      </c>
      <c r="P11" s="13">
        <v>0</v>
      </c>
      <c r="Q11" s="13">
        <v>0</v>
      </c>
      <c r="R11" s="13">
        <v>1</v>
      </c>
      <c r="S11" s="13">
        <v>0</v>
      </c>
      <c r="T11" s="13">
        <v>1</v>
      </c>
      <c r="U11" s="13">
        <v>1</v>
      </c>
      <c r="V11" s="13">
        <v>0</v>
      </c>
      <c r="W11" s="13">
        <v>0</v>
      </c>
      <c r="X11" s="25">
        <v>2</v>
      </c>
      <c r="Y11" s="25">
        <v>0</v>
      </c>
      <c r="Z11" s="25">
        <v>2</v>
      </c>
      <c r="AA11" s="1">
        <f>SUM(L11:Z11)</f>
        <v>10</v>
      </c>
      <c r="AB11" s="1">
        <v>3</v>
      </c>
    </row>
    <row r="12" spans="1:28" x14ac:dyDescent="0.25">
      <c r="A12" s="2">
        <v>9</v>
      </c>
      <c r="B12" s="3">
        <v>1202</v>
      </c>
      <c r="C12" s="11" t="s">
        <v>48</v>
      </c>
      <c r="D12" s="3">
        <v>1202</v>
      </c>
      <c r="E12" s="3">
        <v>221</v>
      </c>
      <c r="F12" s="3">
        <v>12</v>
      </c>
      <c r="G12" s="4" t="s">
        <v>49</v>
      </c>
      <c r="H12" s="4" t="s">
        <v>50</v>
      </c>
      <c r="I12" s="4" t="s">
        <v>51</v>
      </c>
      <c r="J12" s="4" t="s">
        <v>19</v>
      </c>
      <c r="K12" s="5" t="s">
        <v>52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v>1</v>
      </c>
      <c r="X12" s="25">
        <v>1</v>
      </c>
      <c r="Y12" s="25">
        <v>2</v>
      </c>
      <c r="Z12" s="25">
        <v>0</v>
      </c>
      <c r="AA12" s="1">
        <f>SUM(L12:Z12)</f>
        <v>11</v>
      </c>
      <c r="AB12" s="1">
        <v>4</v>
      </c>
    </row>
    <row r="13" spans="1:28" x14ac:dyDescent="0.25">
      <c r="A13" s="2">
        <v>10</v>
      </c>
      <c r="B13" s="3">
        <v>1202</v>
      </c>
      <c r="C13" s="11" t="s">
        <v>48</v>
      </c>
      <c r="D13" s="3">
        <v>1202</v>
      </c>
      <c r="E13" s="3">
        <v>221</v>
      </c>
      <c r="F13" s="3">
        <v>12</v>
      </c>
      <c r="G13" s="4" t="s">
        <v>53</v>
      </c>
      <c r="H13" s="4" t="s">
        <v>54</v>
      </c>
      <c r="I13" s="4" t="s">
        <v>55</v>
      </c>
      <c r="J13" s="4" t="s">
        <v>19</v>
      </c>
      <c r="K13" s="5" t="s">
        <v>56</v>
      </c>
      <c r="L13" s="13">
        <v>0</v>
      </c>
      <c r="M13" s="13">
        <v>1</v>
      </c>
      <c r="N13" s="13">
        <v>1</v>
      </c>
      <c r="O13" s="13">
        <v>1</v>
      </c>
      <c r="P13" s="13">
        <v>1</v>
      </c>
      <c r="Q13" s="13">
        <v>0</v>
      </c>
      <c r="R13" s="13">
        <v>0</v>
      </c>
      <c r="S13" s="13">
        <v>0</v>
      </c>
      <c r="T13" s="13">
        <v>1</v>
      </c>
      <c r="U13" s="13">
        <v>1</v>
      </c>
      <c r="V13" s="13">
        <v>1</v>
      </c>
      <c r="W13" s="13">
        <v>0</v>
      </c>
      <c r="X13" s="25">
        <v>1</v>
      </c>
      <c r="Y13" s="25">
        <v>0</v>
      </c>
      <c r="Z13" s="25">
        <v>0</v>
      </c>
      <c r="AA13" s="1">
        <f>SUM(L13:Z13)</f>
        <v>8</v>
      </c>
      <c r="AB13" s="1">
        <v>3</v>
      </c>
    </row>
    <row r="14" spans="1:28" x14ac:dyDescent="0.25">
      <c r="A14" s="2">
        <v>11</v>
      </c>
      <c r="B14" s="3">
        <v>1202</v>
      </c>
      <c r="C14" s="11" t="s">
        <v>48</v>
      </c>
      <c r="D14" s="3">
        <v>1202</v>
      </c>
      <c r="E14" s="3">
        <v>221</v>
      </c>
      <c r="F14" s="3">
        <v>12</v>
      </c>
      <c r="G14" s="4" t="s">
        <v>57</v>
      </c>
      <c r="H14" s="4" t="s">
        <v>26</v>
      </c>
      <c r="I14" s="4" t="s">
        <v>58</v>
      </c>
      <c r="J14" s="4" t="s">
        <v>19</v>
      </c>
      <c r="K14" s="5" t="s">
        <v>59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0</v>
      </c>
      <c r="T14" s="13">
        <v>1</v>
      </c>
      <c r="U14" s="13">
        <v>1</v>
      </c>
      <c r="V14" s="13">
        <v>1</v>
      </c>
      <c r="W14" s="13">
        <v>1</v>
      </c>
      <c r="X14" s="25">
        <v>1</v>
      </c>
      <c r="Y14" s="25">
        <v>3</v>
      </c>
      <c r="Z14" s="25">
        <v>0</v>
      </c>
      <c r="AA14" s="1">
        <f>SUM(L14:Z14)</f>
        <v>15</v>
      </c>
      <c r="AB14" s="1">
        <v>4</v>
      </c>
    </row>
    <row r="15" spans="1:28" x14ac:dyDescent="0.25">
      <c r="A15" s="2">
        <v>12</v>
      </c>
      <c r="B15" s="3">
        <v>1202</v>
      </c>
      <c r="C15" s="11" t="s">
        <v>48</v>
      </c>
      <c r="D15" s="3">
        <v>1202</v>
      </c>
      <c r="E15" s="3">
        <v>221</v>
      </c>
      <c r="F15" s="3">
        <v>12</v>
      </c>
      <c r="G15" s="4" t="s">
        <v>60</v>
      </c>
      <c r="H15" s="4" t="s">
        <v>61</v>
      </c>
      <c r="I15" s="4" t="s">
        <v>62</v>
      </c>
      <c r="J15" s="4" t="s">
        <v>19</v>
      </c>
      <c r="K15" s="5" t="s">
        <v>63</v>
      </c>
      <c r="L15" s="13">
        <v>1</v>
      </c>
      <c r="M15" s="13">
        <v>1</v>
      </c>
      <c r="N15" s="13">
        <v>0</v>
      </c>
      <c r="O15" s="13">
        <v>1</v>
      </c>
      <c r="P15" s="13">
        <v>1</v>
      </c>
      <c r="Q15" s="13">
        <v>1</v>
      </c>
      <c r="R15" s="13">
        <v>1</v>
      </c>
      <c r="S15" s="13">
        <v>0</v>
      </c>
      <c r="T15" s="13">
        <v>1</v>
      </c>
      <c r="U15" s="13">
        <v>1</v>
      </c>
      <c r="V15" s="13">
        <v>0</v>
      </c>
      <c r="W15" s="13">
        <v>0</v>
      </c>
      <c r="X15" s="25">
        <v>1</v>
      </c>
      <c r="Y15" s="25">
        <v>1</v>
      </c>
      <c r="Z15" s="25">
        <v>0</v>
      </c>
      <c r="AA15" s="1">
        <f>SUM(L15:Z15)</f>
        <v>10</v>
      </c>
      <c r="AB15" s="1">
        <v>3</v>
      </c>
    </row>
    <row r="16" spans="1:28" x14ac:dyDescent="0.25">
      <c r="A16" s="2">
        <v>13</v>
      </c>
      <c r="B16" s="3">
        <v>1202</v>
      </c>
      <c r="C16" s="11" t="s">
        <v>48</v>
      </c>
      <c r="D16" s="3">
        <v>1202</v>
      </c>
      <c r="E16" s="3">
        <v>221</v>
      </c>
      <c r="F16" s="3">
        <v>12</v>
      </c>
      <c r="G16" s="4" t="s">
        <v>64</v>
      </c>
      <c r="H16" s="4" t="s">
        <v>65</v>
      </c>
      <c r="I16" s="4" t="s">
        <v>66</v>
      </c>
      <c r="J16" s="4" t="s">
        <v>19</v>
      </c>
      <c r="K16" s="5" t="s">
        <v>67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0</v>
      </c>
      <c r="R16" s="13">
        <v>1</v>
      </c>
      <c r="S16" s="13">
        <v>0</v>
      </c>
      <c r="T16" s="13">
        <v>0</v>
      </c>
      <c r="U16" s="13">
        <v>1</v>
      </c>
      <c r="V16" s="13">
        <v>1</v>
      </c>
      <c r="W16" s="13">
        <v>1</v>
      </c>
      <c r="X16" s="25">
        <v>2</v>
      </c>
      <c r="Y16" s="25">
        <v>3</v>
      </c>
      <c r="Z16" s="25">
        <v>0</v>
      </c>
      <c r="AA16" s="1">
        <f>SUM(L16:Z16)</f>
        <v>14</v>
      </c>
      <c r="AB16" s="1">
        <v>4</v>
      </c>
    </row>
    <row r="17" spans="1:28" x14ac:dyDescent="0.25">
      <c r="A17" s="2">
        <v>14</v>
      </c>
      <c r="B17" s="3">
        <v>1202</v>
      </c>
      <c r="C17" s="11" t="s">
        <v>48</v>
      </c>
      <c r="D17" s="3">
        <v>1202</v>
      </c>
      <c r="E17" s="3">
        <v>221</v>
      </c>
      <c r="F17" s="3">
        <v>12</v>
      </c>
      <c r="G17" s="4" t="s">
        <v>68</v>
      </c>
      <c r="H17" s="4" t="s">
        <v>69</v>
      </c>
      <c r="I17" s="4" t="s">
        <v>70</v>
      </c>
      <c r="J17" s="4" t="s">
        <v>71</v>
      </c>
      <c r="K17" s="5" t="s">
        <v>72</v>
      </c>
      <c r="L17" s="13">
        <v>1</v>
      </c>
      <c r="M17" s="13">
        <v>0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0</v>
      </c>
      <c r="T17" s="13">
        <v>1</v>
      </c>
      <c r="U17" s="13">
        <v>1</v>
      </c>
      <c r="V17" s="13">
        <v>1</v>
      </c>
      <c r="W17" s="13">
        <v>1</v>
      </c>
      <c r="X17" s="25">
        <v>1</v>
      </c>
      <c r="Y17" s="25">
        <v>2</v>
      </c>
      <c r="Z17" s="25">
        <v>2</v>
      </c>
      <c r="AA17" s="1">
        <f>SUM(L17:Z17)</f>
        <v>15</v>
      </c>
      <c r="AB17" s="1">
        <v>4</v>
      </c>
    </row>
    <row r="18" spans="1:28" x14ac:dyDescent="0.25">
      <c r="A18" s="2">
        <v>15</v>
      </c>
      <c r="B18" s="3">
        <v>1202</v>
      </c>
      <c r="C18" s="11" t="s">
        <v>48</v>
      </c>
      <c r="D18" s="3">
        <v>1202</v>
      </c>
      <c r="E18" s="3">
        <v>221</v>
      </c>
      <c r="F18" s="3">
        <v>12</v>
      </c>
      <c r="G18" s="4" t="s">
        <v>73</v>
      </c>
      <c r="H18" s="4" t="s">
        <v>74</v>
      </c>
      <c r="I18" s="4" t="s">
        <v>75</v>
      </c>
      <c r="J18" s="4" t="s">
        <v>44</v>
      </c>
      <c r="K18" s="5" t="s">
        <v>76</v>
      </c>
      <c r="L18" s="13">
        <v>1</v>
      </c>
      <c r="M18" s="13">
        <v>1</v>
      </c>
      <c r="N18" s="13">
        <v>0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0</v>
      </c>
      <c r="U18" s="13">
        <v>1</v>
      </c>
      <c r="V18" s="13">
        <v>1</v>
      </c>
      <c r="W18" s="13">
        <v>1</v>
      </c>
      <c r="X18" s="25">
        <v>2</v>
      </c>
      <c r="Y18" s="25">
        <v>0</v>
      </c>
      <c r="Z18" s="25">
        <v>0</v>
      </c>
      <c r="AA18" s="1">
        <f>SUM(L18:Z18)</f>
        <v>12</v>
      </c>
      <c r="AB18" s="1">
        <v>4</v>
      </c>
    </row>
    <row r="19" spans="1:28" x14ac:dyDescent="0.25">
      <c r="A19" s="2">
        <v>16</v>
      </c>
      <c r="B19" s="3">
        <v>1202</v>
      </c>
      <c r="C19" s="11" t="s">
        <v>48</v>
      </c>
      <c r="D19" s="3">
        <v>1202</v>
      </c>
      <c r="E19" s="3">
        <v>221</v>
      </c>
      <c r="F19" s="3">
        <v>12</v>
      </c>
      <c r="G19" s="4" t="s">
        <v>77</v>
      </c>
      <c r="H19" s="4" t="s">
        <v>34</v>
      </c>
      <c r="I19" s="4" t="s">
        <v>78</v>
      </c>
      <c r="J19" s="4" t="s">
        <v>19</v>
      </c>
      <c r="K19" s="5" t="s">
        <v>79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25">
        <v>2</v>
      </c>
      <c r="Y19" s="25">
        <v>3</v>
      </c>
      <c r="Z19" s="25">
        <v>0</v>
      </c>
      <c r="AA19" s="1">
        <f>SUM(L19:Z19)</f>
        <v>16</v>
      </c>
      <c r="AB19" s="1">
        <v>4</v>
      </c>
    </row>
    <row r="20" spans="1:28" x14ac:dyDescent="0.25">
      <c r="A20" s="2">
        <v>17</v>
      </c>
      <c r="B20" s="3">
        <v>1202</v>
      </c>
      <c r="C20" s="11" t="s">
        <v>48</v>
      </c>
      <c r="D20" s="3">
        <v>1202</v>
      </c>
      <c r="E20" s="3">
        <v>221</v>
      </c>
      <c r="F20" s="3">
        <v>12</v>
      </c>
      <c r="G20" s="4" t="s">
        <v>80</v>
      </c>
      <c r="H20" s="4" t="s">
        <v>81</v>
      </c>
      <c r="I20" s="4" t="s">
        <v>82</v>
      </c>
      <c r="J20" s="4" t="s">
        <v>19</v>
      </c>
      <c r="K20" s="5" t="s">
        <v>83</v>
      </c>
      <c r="L20" s="13">
        <v>1</v>
      </c>
      <c r="M20" s="13">
        <v>1</v>
      </c>
      <c r="N20" s="13">
        <v>1</v>
      </c>
      <c r="O20" s="13">
        <v>0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25">
        <v>2</v>
      </c>
      <c r="Y20" s="25">
        <v>2</v>
      </c>
      <c r="Z20" s="25">
        <v>0</v>
      </c>
      <c r="AA20" s="1">
        <f>SUM(L20:Z20)</f>
        <v>11</v>
      </c>
      <c r="AB20" s="1">
        <v>4</v>
      </c>
    </row>
    <row r="21" spans="1:28" x14ac:dyDescent="0.25">
      <c r="A21" s="2">
        <v>18</v>
      </c>
      <c r="B21" s="3">
        <v>1203</v>
      </c>
      <c r="C21" s="11" t="s">
        <v>15</v>
      </c>
      <c r="D21" s="3">
        <v>1203</v>
      </c>
      <c r="E21" s="3">
        <v>1</v>
      </c>
      <c r="F21" s="3">
        <v>12</v>
      </c>
      <c r="G21" s="4" t="s">
        <v>84</v>
      </c>
      <c r="H21" s="4" t="s">
        <v>26</v>
      </c>
      <c r="I21" s="4" t="s">
        <v>85</v>
      </c>
      <c r="J21" s="4" t="s">
        <v>44</v>
      </c>
      <c r="K21" s="5" t="s">
        <v>86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25">
        <v>1</v>
      </c>
      <c r="Y21" s="25">
        <v>3</v>
      </c>
      <c r="Z21" s="25">
        <v>2</v>
      </c>
      <c r="AA21" s="1">
        <f>SUM(L21:Z21)</f>
        <v>18</v>
      </c>
      <c r="AB21" s="1">
        <v>5</v>
      </c>
    </row>
    <row r="22" spans="1:28" x14ac:dyDescent="0.25">
      <c r="A22" s="2">
        <v>19</v>
      </c>
      <c r="B22" s="3">
        <v>1203</v>
      </c>
      <c r="C22" s="11" t="s">
        <v>15</v>
      </c>
      <c r="D22" s="3">
        <v>1203</v>
      </c>
      <c r="E22" s="3">
        <v>1</v>
      </c>
      <c r="F22" s="3">
        <v>12</v>
      </c>
      <c r="G22" s="4" t="s">
        <v>87</v>
      </c>
      <c r="H22" s="4" t="s">
        <v>88</v>
      </c>
      <c r="I22" s="4" t="s">
        <v>66</v>
      </c>
      <c r="J22" s="4" t="s">
        <v>19</v>
      </c>
      <c r="K22" s="5" t="s">
        <v>89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0</v>
      </c>
      <c r="R22" s="13">
        <v>1</v>
      </c>
      <c r="S22" s="13">
        <v>1</v>
      </c>
      <c r="T22" s="13">
        <v>1</v>
      </c>
      <c r="U22" s="13">
        <v>0</v>
      </c>
      <c r="V22" s="13">
        <v>1</v>
      </c>
      <c r="W22" s="13">
        <v>1</v>
      </c>
      <c r="X22" s="25">
        <v>0</v>
      </c>
      <c r="Y22" s="25">
        <v>0</v>
      </c>
      <c r="Z22" s="25">
        <v>0</v>
      </c>
      <c r="AA22" s="1">
        <f>SUM(L22:Z22)</f>
        <v>10</v>
      </c>
      <c r="AB22" s="1">
        <v>3</v>
      </c>
    </row>
    <row r="23" spans="1:28" x14ac:dyDescent="0.25">
      <c r="A23" s="2">
        <v>20</v>
      </c>
      <c r="B23" s="3">
        <v>1203</v>
      </c>
      <c r="C23" s="11" t="s">
        <v>15</v>
      </c>
      <c r="D23" s="3">
        <v>1203</v>
      </c>
      <c r="E23" s="3">
        <v>1</v>
      </c>
      <c r="F23" s="3">
        <v>12</v>
      </c>
      <c r="G23" s="4" t="s">
        <v>90</v>
      </c>
      <c r="H23" s="4" t="s">
        <v>91</v>
      </c>
      <c r="I23" s="4" t="s">
        <v>23</v>
      </c>
      <c r="J23" s="4" t="s">
        <v>31</v>
      </c>
      <c r="K23" s="5" t="s">
        <v>92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0</v>
      </c>
      <c r="T23" s="13">
        <v>1</v>
      </c>
      <c r="U23" s="13">
        <v>1</v>
      </c>
      <c r="V23" s="13">
        <v>0</v>
      </c>
      <c r="W23" s="13">
        <v>0</v>
      </c>
      <c r="X23" s="25">
        <v>1</v>
      </c>
      <c r="Y23" s="25">
        <v>1</v>
      </c>
      <c r="Z23" s="25">
        <v>2</v>
      </c>
      <c r="AA23" s="1">
        <f>SUM(L23:Z23)</f>
        <v>13</v>
      </c>
      <c r="AB23" s="1">
        <v>4</v>
      </c>
    </row>
    <row r="24" spans="1:28" x14ac:dyDescent="0.25">
      <c r="A24" s="2">
        <v>21</v>
      </c>
      <c r="B24" s="3">
        <v>1205</v>
      </c>
      <c r="C24" s="11" t="s">
        <v>15</v>
      </c>
      <c r="D24" s="3">
        <v>1205</v>
      </c>
      <c r="E24" s="3">
        <v>1</v>
      </c>
      <c r="F24" s="3">
        <v>12</v>
      </c>
      <c r="G24" s="4" t="s">
        <v>93</v>
      </c>
      <c r="H24" s="4" t="s">
        <v>94</v>
      </c>
      <c r="I24" s="4" t="s">
        <v>95</v>
      </c>
      <c r="J24" s="4" t="s">
        <v>44</v>
      </c>
      <c r="K24" s="5" t="s">
        <v>96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0</v>
      </c>
      <c r="U24" s="13">
        <v>1</v>
      </c>
      <c r="V24" s="13">
        <v>1</v>
      </c>
      <c r="W24" s="13">
        <v>1</v>
      </c>
      <c r="X24" s="25">
        <v>2</v>
      </c>
      <c r="Y24" s="25">
        <v>3</v>
      </c>
      <c r="Z24" s="25">
        <v>1</v>
      </c>
      <c r="AA24" s="1">
        <f>SUM(L24:Z24)</f>
        <v>17</v>
      </c>
      <c r="AB24" s="1">
        <v>5</v>
      </c>
    </row>
    <row r="25" spans="1:28" x14ac:dyDescent="0.25">
      <c r="A25" s="2">
        <v>22</v>
      </c>
      <c r="B25" s="3">
        <v>1205</v>
      </c>
      <c r="C25" s="11" t="s">
        <v>15</v>
      </c>
      <c r="D25" s="3">
        <v>1205</v>
      </c>
      <c r="E25" s="3">
        <v>1</v>
      </c>
      <c r="F25" s="3">
        <v>12</v>
      </c>
      <c r="G25" s="4" t="s">
        <v>97</v>
      </c>
      <c r="H25" s="4" t="s">
        <v>98</v>
      </c>
      <c r="I25" s="4" t="s">
        <v>55</v>
      </c>
      <c r="J25" s="4" t="s">
        <v>19</v>
      </c>
      <c r="K25" s="5" t="s">
        <v>99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0</v>
      </c>
      <c r="R25" s="13">
        <v>1</v>
      </c>
      <c r="S25" s="13">
        <v>0</v>
      </c>
      <c r="T25" s="13">
        <v>1</v>
      </c>
      <c r="U25" s="13">
        <v>0</v>
      </c>
      <c r="V25" s="13">
        <v>1</v>
      </c>
      <c r="W25" s="13">
        <v>1</v>
      </c>
      <c r="X25" s="25">
        <v>2</v>
      </c>
      <c r="Y25" s="25">
        <v>0</v>
      </c>
      <c r="Z25" s="25">
        <v>0</v>
      </c>
      <c r="AA25" s="1">
        <f>SUM(L25:Z25)</f>
        <v>11</v>
      </c>
      <c r="AB25" s="1">
        <v>4</v>
      </c>
    </row>
    <row r="26" spans="1:28" x14ac:dyDescent="0.25">
      <c r="A26" s="2">
        <v>23</v>
      </c>
      <c r="B26" s="3">
        <v>1205</v>
      </c>
      <c r="C26" s="11" t="s">
        <v>15</v>
      </c>
      <c r="D26" s="3">
        <v>1205</v>
      </c>
      <c r="E26" s="3">
        <v>1</v>
      </c>
      <c r="F26" s="3">
        <v>12</v>
      </c>
      <c r="G26" s="4" t="s">
        <v>100</v>
      </c>
      <c r="H26" s="4" t="s">
        <v>101</v>
      </c>
      <c r="I26" s="4" t="s">
        <v>102</v>
      </c>
      <c r="J26" s="4" t="s">
        <v>19</v>
      </c>
      <c r="K26" s="5" t="s">
        <v>103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0</v>
      </c>
      <c r="T26" s="13">
        <v>1</v>
      </c>
      <c r="U26" s="13">
        <v>1</v>
      </c>
      <c r="V26" s="13">
        <v>1</v>
      </c>
      <c r="W26" s="13">
        <v>1</v>
      </c>
      <c r="X26" s="25">
        <v>0</v>
      </c>
      <c r="Y26" s="25">
        <v>0</v>
      </c>
      <c r="Z26" s="25">
        <v>0</v>
      </c>
      <c r="AA26" s="1">
        <f>SUM(L26:Z26)</f>
        <v>11</v>
      </c>
      <c r="AB26" s="1">
        <v>4</v>
      </c>
    </row>
    <row r="27" spans="1:28" x14ac:dyDescent="0.25">
      <c r="A27" s="2">
        <v>24</v>
      </c>
      <c r="B27" s="3">
        <v>1205</v>
      </c>
      <c r="C27" s="11" t="s">
        <v>15</v>
      </c>
      <c r="D27" s="3">
        <v>1205</v>
      </c>
      <c r="E27" s="3">
        <v>1</v>
      </c>
      <c r="F27" s="3">
        <v>12</v>
      </c>
      <c r="G27" s="4" t="s">
        <v>104</v>
      </c>
      <c r="H27" s="4" t="s">
        <v>105</v>
      </c>
      <c r="I27" s="4" t="s">
        <v>106</v>
      </c>
      <c r="J27" s="4" t="s">
        <v>19</v>
      </c>
      <c r="K27" s="5" t="s">
        <v>107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0</v>
      </c>
      <c r="T27" s="13">
        <v>1</v>
      </c>
      <c r="U27" s="13">
        <v>0</v>
      </c>
      <c r="V27" s="13">
        <v>0</v>
      </c>
      <c r="W27" s="13">
        <v>0</v>
      </c>
      <c r="X27" s="25">
        <v>2</v>
      </c>
      <c r="Y27" s="25">
        <v>2</v>
      </c>
      <c r="Z27" s="25">
        <v>0</v>
      </c>
      <c r="AA27" s="1">
        <f>SUM(L27:Z27)</f>
        <v>12</v>
      </c>
      <c r="AB27" s="1">
        <v>4</v>
      </c>
    </row>
    <row r="28" spans="1:28" x14ac:dyDescent="0.25">
      <c r="A28" s="2">
        <v>25</v>
      </c>
      <c r="B28" s="3">
        <v>1205</v>
      </c>
      <c r="C28" s="11" t="s">
        <v>15</v>
      </c>
      <c r="D28" s="3">
        <v>1205</v>
      </c>
      <c r="E28" s="3">
        <v>1</v>
      </c>
      <c r="F28" s="3">
        <v>12</v>
      </c>
      <c r="G28" s="4" t="s">
        <v>108</v>
      </c>
      <c r="H28" s="4" t="s">
        <v>109</v>
      </c>
      <c r="I28" s="4" t="s">
        <v>70</v>
      </c>
      <c r="J28" s="4" t="s">
        <v>19</v>
      </c>
      <c r="K28" s="5" t="s">
        <v>110</v>
      </c>
      <c r="L28" s="13">
        <v>1</v>
      </c>
      <c r="M28" s="13">
        <v>1</v>
      </c>
      <c r="N28" s="13">
        <v>1</v>
      </c>
      <c r="O28" s="13">
        <v>0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0</v>
      </c>
      <c r="V28" s="13">
        <v>1</v>
      </c>
      <c r="W28" s="13">
        <v>1</v>
      </c>
      <c r="X28" s="25">
        <v>2</v>
      </c>
      <c r="Y28" s="25">
        <v>2</v>
      </c>
      <c r="Z28" s="25">
        <v>2</v>
      </c>
      <c r="AA28" s="1">
        <f>SUM(L28:Z28)</f>
        <v>16</v>
      </c>
      <c r="AB28" s="1">
        <v>4</v>
      </c>
    </row>
    <row r="29" spans="1:28" x14ac:dyDescent="0.25">
      <c r="A29" s="2">
        <v>26</v>
      </c>
      <c r="B29" s="3">
        <v>1218</v>
      </c>
      <c r="C29" s="11" t="s">
        <v>15</v>
      </c>
      <c r="D29" s="3">
        <v>1218</v>
      </c>
      <c r="E29" s="3">
        <v>305</v>
      </c>
      <c r="F29" s="3">
        <v>12</v>
      </c>
      <c r="G29" s="4" t="s">
        <v>111</v>
      </c>
      <c r="H29" s="4" t="s">
        <v>109</v>
      </c>
      <c r="I29" s="4" t="s">
        <v>23</v>
      </c>
      <c r="J29" s="4" t="s">
        <v>44</v>
      </c>
      <c r="K29" s="5" t="s">
        <v>112</v>
      </c>
      <c r="L29" s="13">
        <v>1</v>
      </c>
      <c r="M29" s="13">
        <v>1</v>
      </c>
      <c r="N29" s="13">
        <v>1</v>
      </c>
      <c r="O29" s="13">
        <v>0</v>
      </c>
      <c r="P29" s="13">
        <v>1</v>
      </c>
      <c r="Q29" s="13">
        <v>0</v>
      </c>
      <c r="R29" s="13">
        <v>1</v>
      </c>
      <c r="S29" s="13">
        <v>0</v>
      </c>
      <c r="T29" s="13">
        <v>0</v>
      </c>
      <c r="U29" s="13">
        <v>0</v>
      </c>
      <c r="V29" s="13">
        <v>1</v>
      </c>
      <c r="W29" s="13">
        <v>1</v>
      </c>
      <c r="X29" s="25">
        <v>2</v>
      </c>
      <c r="Y29" s="25">
        <v>0</v>
      </c>
      <c r="Z29" s="25">
        <v>0</v>
      </c>
      <c r="AA29" s="1">
        <f>SUM(L29:Z29)</f>
        <v>9</v>
      </c>
      <c r="AB29" s="1">
        <v>3</v>
      </c>
    </row>
    <row r="30" spans="1:28" x14ac:dyDescent="0.25">
      <c r="A30" s="2">
        <v>27</v>
      </c>
      <c r="B30" s="3">
        <v>1218</v>
      </c>
      <c r="C30" s="11" t="s">
        <v>15</v>
      </c>
      <c r="D30" s="3">
        <v>1218</v>
      </c>
      <c r="E30" s="3">
        <v>305</v>
      </c>
      <c r="F30" s="3">
        <v>12</v>
      </c>
      <c r="G30" s="4" t="s">
        <v>113</v>
      </c>
      <c r="H30" s="4" t="s">
        <v>114</v>
      </c>
      <c r="I30" s="4" t="s">
        <v>115</v>
      </c>
      <c r="J30" s="4" t="s">
        <v>19</v>
      </c>
      <c r="K30" s="5" t="s">
        <v>116</v>
      </c>
      <c r="L30" s="13">
        <v>0</v>
      </c>
      <c r="M30" s="13">
        <v>1</v>
      </c>
      <c r="N30" s="13">
        <v>1</v>
      </c>
      <c r="O30" s="13">
        <v>0</v>
      </c>
      <c r="P30" s="13">
        <v>1</v>
      </c>
      <c r="Q30" s="13">
        <v>0</v>
      </c>
      <c r="R30" s="13">
        <v>1</v>
      </c>
      <c r="S30" s="13">
        <v>0</v>
      </c>
      <c r="T30" s="13">
        <v>0</v>
      </c>
      <c r="U30" s="13">
        <v>0</v>
      </c>
      <c r="V30" s="13">
        <v>1</v>
      </c>
      <c r="W30" s="13">
        <v>1</v>
      </c>
      <c r="X30" s="25">
        <v>2</v>
      </c>
      <c r="Y30" s="25">
        <v>2</v>
      </c>
      <c r="Z30" s="25">
        <v>0</v>
      </c>
      <c r="AA30" s="1">
        <f>SUM(L30:Z30)</f>
        <v>10</v>
      </c>
      <c r="AB30" s="1">
        <v>3</v>
      </c>
    </row>
    <row r="31" spans="1:28" x14ac:dyDescent="0.25">
      <c r="A31" s="2">
        <v>28</v>
      </c>
      <c r="B31" s="3">
        <v>1218</v>
      </c>
      <c r="C31" s="11" t="s">
        <v>15</v>
      </c>
      <c r="D31" s="3">
        <v>1218</v>
      </c>
      <c r="E31" s="3">
        <v>305</v>
      </c>
      <c r="F31" s="3">
        <v>12</v>
      </c>
      <c r="G31" s="4" t="s">
        <v>117</v>
      </c>
      <c r="H31" s="4" t="s">
        <v>118</v>
      </c>
      <c r="I31" s="4" t="s">
        <v>119</v>
      </c>
      <c r="J31" s="4" t="s">
        <v>19</v>
      </c>
      <c r="K31" s="5" t="s">
        <v>120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0</v>
      </c>
      <c r="R31" s="13">
        <v>1</v>
      </c>
      <c r="S31" s="13">
        <v>0</v>
      </c>
      <c r="T31" s="13">
        <v>1</v>
      </c>
      <c r="U31" s="13">
        <v>0</v>
      </c>
      <c r="V31" s="13">
        <v>1</v>
      </c>
      <c r="W31" s="13">
        <v>0</v>
      </c>
      <c r="X31" s="25">
        <v>2</v>
      </c>
      <c r="Y31" s="25">
        <v>2</v>
      </c>
      <c r="Z31" s="25">
        <v>0</v>
      </c>
      <c r="AA31" s="1">
        <f>SUM(L31:Z31)</f>
        <v>12</v>
      </c>
      <c r="AB31" s="1">
        <v>4</v>
      </c>
    </row>
    <row r="32" spans="1:28" x14ac:dyDescent="0.25">
      <c r="A32" s="2">
        <v>29</v>
      </c>
      <c r="B32" s="3">
        <v>1218</v>
      </c>
      <c r="C32" s="11" t="s">
        <v>15</v>
      </c>
      <c r="D32" s="3">
        <v>1218</v>
      </c>
      <c r="E32" s="3">
        <v>305</v>
      </c>
      <c r="F32" s="3">
        <v>12</v>
      </c>
      <c r="G32" s="4" t="s">
        <v>121</v>
      </c>
      <c r="H32" s="4" t="s">
        <v>98</v>
      </c>
      <c r="I32" s="4" t="s">
        <v>122</v>
      </c>
      <c r="J32" s="4" t="s">
        <v>44</v>
      </c>
      <c r="K32" s="5" t="s">
        <v>123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0</v>
      </c>
      <c r="R32" s="13">
        <v>1</v>
      </c>
      <c r="S32" s="13">
        <v>0</v>
      </c>
      <c r="T32" s="13">
        <v>1</v>
      </c>
      <c r="U32" s="13">
        <v>1</v>
      </c>
      <c r="V32" s="13">
        <v>1</v>
      </c>
      <c r="W32" s="13">
        <v>0</v>
      </c>
      <c r="X32" s="25">
        <v>2</v>
      </c>
      <c r="Y32" s="25">
        <v>0</v>
      </c>
      <c r="Z32" s="25">
        <v>0</v>
      </c>
      <c r="AA32" s="1">
        <f>SUM(L32:Z32)</f>
        <v>11</v>
      </c>
      <c r="AB32" s="1">
        <v>4</v>
      </c>
    </row>
    <row r="33" spans="1:28" x14ac:dyDescent="0.25">
      <c r="A33" s="2">
        <v>30</v>
      </c>
      <c r="B33" s="3">
        <v>1218</v>
      </c>
      <c r="C33" s="11" t="s">
        <v>15</v>
      </c>
      <c r="D33" s="3">
        <v>1218</v>
      </c>
      <c r="E33" s="3">
        <v>305</v>
      </c>
      <c r="F33" s="3">
        <v>12</v>
      </c>
      <c r="G33" s="4" t="s">
        <v>124</v>
      </c>
      <c r="H33" s="4" t="s">
        <v>125</v>
      </c>
      <c r="I33" s="4" t="s">
        <v>126</v>
      </c>
      <c r="J33" s="4" t="s">
        <v>44</v>
      </c>
      <c r="K33" s="5" t="s">
        <v>127</v>
      </c>
      <c r="L33" s="13">
        <v>1</v>
      </c>
      <c r="M33" s="13">
        <v>0</v>
      </c>
      <c r="N33" s="13">
        <v>1</v>
      </c>
      <c r="O33" s="13">
        <v>1</v>
      </c>
      <c r="P33" s="13">
        <v>1</v>
      </c>
      <c r="Q33" s="13">
        <v>0</v>
      </c>
      <c r="R33" s="13">
        <v>1</v>
      </c>
      <c r="S33" s="13">
        <v>0</v>
      </c>
      <c r="T33" s="13">
        <v>1</v>
      </c>
      <c r="U33" s="13">
        <v>0</v>
      </c>
      <c r="V33" s="13">
        <v>1</v>
      </c>
      <c r="W33" s="13">
        <v>0</v>
      </c>
      <c r="X33" s="25">
        <v>0</v>
      </c>
      <c r="Y33" s="25">
        <v>1</v>
      </c>
      <c r="Z33" s="25">
        <v>0</v>
      </c>
      <c r="AA33" s="1">
        <f>SUM(L33:Z33)</f>
        <v>8</v>
      </c>
      <c r="AB33" s="1">
        <v>3</v>
      </c>
    </row>
    <row r="34" spans="1:28" x14ac:dyDescent="0.25">
      <c r="L34" s="1">
        <f>SUM(L4:L33)</f>
        <v>27</v>
      </c>
      <c r="M34" s="1">
        <f>SUM(M4:M33)</f>
        <v>28</v>
      </c>
      <c r="N34" s="1">
        <f>SUM(N4:N33)</f>
        <v>28</v>
      </c>
      <c r="O34" s="1">
        <f>SUM(O4:O33)</f>
        <v>25</v>
      </c>
      <c r="P34" s="1">
        <f>SUM(P4:P33)</f>
        <v>29</v>
      </c>
      <c r="Q34" s="1">
        <f>SUM(Q4:Q33)</f>
        <v>15</v>
      </c>
      <c r="R34" s="1">
        <f>SUM(R4:R33)</f>
        <v>29</v>
      </c>
      <c r="S34" s="1">
        <f>SUM(S4:S33)</f>
        <v>8</v>
      </c>
      <c r="T34" s="1">
        <f>SUM(T4:T33)</f>
        <v>23</v>
      </c>
      <c r="U34" s="1">
        <f>SUM(U4:U33)</f>
        <v>19</v>
      </c>
      <c r="V34" s="1">
        <f>SUM(V4:V33)</f>
        <v>23</v>
      </c>
      <c r="W34" s="1">
        <f>SUM(W4:W33)</f>
        <v>19</v>
      </c>
      <c r="X34" s="1">
        <f>Лист1!S21</f>
        <v>26</v>
      </c>
      <c r="Y34" s="1">
        <f>Лист1!U21</f>
        <v>18</v>
      </c>
      <c r="Z34" s="1">
        <f>Лист1!W21</f>
        <v>11</v>
      </c>
      <c r="AA34" s="1">
        <f>AVERAGE(AA4:AA33)</f>
        <v>12.6</v>
      </c>
      <c r="AB34" s="14">
        <f>AVERAGE(AB4:AB33)</f>
        <v>3.8666666666666667</v>
      </c>
    </row>
  </sheetData>
  <mergeCells count="14">
    <mergeCell ref="I2:I3"/>
    <mergeCell ref="J2:J3"/>
    <mergeCell ref="K2:K3"/>
    <mergeCell ref="L2:W2"/>
    <mergeCell ref="AA2:AA3"/>
    <mergeCell ref="AB2:AB3"/>
    <mergeCell ref="X2:Z2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2020-10-21T12:30:00Z</dcterms:created>
  <dcterms:modified xsi:type="dcterms:W3CDTF">2020-10-26T11:55:09Z</dcterms:modified>
</cp:coreProperties>
</file>